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tabRatio="765" activeTab="0"/>
  </bookViews>
  <sheets>
    <sheet name="Лист1" sheetId="1" r:id="rId1"/>
  </sheets>
  <definedNames>
    <definedName name="_xlnm.Print_Area" localSheetId="0">'Лист1'!$A$1:$CR$82</definedName>
  </definedNames>
  <calcPr fullCalcOnLoad="1"/>
</workbook>
</file>

<file path=xl/sharedStrings.xml><?xml version="1.0" encoding="utf-8"?>
<sst xmlns="http://schemas.openxmlformats.org/spreadsheetml/2006/main" count="200" uniqueCount="113">
  <si>
    <t>№ п/п</t>
  </si>
  <si>
    <t>Район</t>
  </si>
  <si>
    <t>Адрес</t>
  </si>
  <si>
    <t xml:space="preserve">Программа комплексного благоустройства на 2012 год "Жилище" </t>
  </si>
  <si>
    <t>Итого по программе "Жилище"  тыс. руб.</t>
  </si>
  <si>
    <t xml:space="preserve">Кол-во дворов по прог-ме Жилище </t>
  </si>
  <si>
    <t xml:space="preserve">Глубокая омолаживающая обрезка </t>
  </si>
  <si>
    <t xml:space="preserve">Текущий ремонт АБП                         </t>
  </si>
  <si>
    <t>Объм работ, шт.</t>
  </si>
  <si>
    <t>Объем работ, шт.</t>
  </si>
  <si>
    <t>Стоимость, тыс. руб.</t>
  </si>
  <si>
    <t>Объем работ, кв.м.</t>
  </si>
  <si>
    <t>объем работ, шт.</t>
  </si>
  <si>
    <t>Стоимость,  тыс. руб.</t>
  </si>
  <si>
    <t>Объем, шт.</t>
  </si>
  <si>
    <t>Ст-ть работ, тыс.руб</t>
  </si>
  <si>
    <t>Южное Бутово</t>
  </si>
  <si>
    <t>ул.Южнобутовская д.12</t>
  </si>
  <si>
    <t>ул.Южнобутовская д.23</t>
  </si>
  <si>
    <t>ул.Южнобутовская д.69</t>
  </si>
  <si>
    <t>ул.Скобелевская д.40</t>
  </si>
  <si>
    <t>ул.Скобелевская д.34</t>
  </si>
  <si>
    <t>ул.Скобелевская д.26</t>
  </si>
  <si>
    <t>Бульвар Адм.Ушакова д.8</t>
  </si>
  <si>
    <t>Чечерский пр- д.,д.12</t>
  </si>
  <si>
    <t>Чечерский пр- д.,д.24 корпус2</t>
  </si>
  <si>
    <t>Чечерский пр- д.,д.48</t>
  </si>
  <si>
    <t>Чечерский пр- д. д.52</t>
  </si>
  <si>
    <t>Чечерский пр- д.,д.62</t>
  </si>
  <si>
    <t>Чечерский пр- д.,д.68</t>
  </si>
  <si>
    <t>Чечерский пр- д.,д.72</t>
  </si>
  <si>
    <t>Чечерский пр- д.,д.84</t>
  </si>
  <si>
    <t>Чечерский пр- д.,д.88</t>
  </si>
  <si>
    <t>Чечерский пр- д..д.104</t>
  </si>
  <si>
    <t>Чечерский пр- д,д.116</t>
  </si>
  <si>
    <t>Чечерский пр-д д.118</t>
  </si>
  <si>
    <t>ул.Бартеневская д.41 к.1</t>
  </si>
  <si>
    <t>ул.Адм.Лазарева д.58</t>
  </si>
  <si>
    <t>ул. Адм.Лазарева д.62</t>
  </si>
  <si>
    <t>ул. Адм.Лазарева д.64</t>
  </si>
  <si>
    <t>ул. Адм.Лазарева д.42</t>
  </si>
  <si>
    <t>ул.Акад.Семёнова д.11</t>
  </si>
  <si>
    <t>Аллея Витте д.4 кор.1</t>
  </si>
  <si>
    <t>ул.Изюмская д.34 кор.1</t>
  </si>
  <si>
    <t xml:space="preserve">ул.Изюмская д.50 </t>
  </si>
  <si>
    <t>2-я Мелитопольская д.5</t>
  </si>
  <si>
    <t>1-я Мелитопольская д.8</t>
  </si>
  <si>
    <t>Титульный список на выполнение работ по благоустройству дворовых территорий (Програма "Жилище")</t>
  </si>
  <si>
    <t>Директор ГКУ "ИС района Южное Бутово"                                                                              В.В.Холостова</t>
  </si>
  <si>
    <t>ул.Веневская д.7</t>
  </si>
  <si>
    <t>2-я Мелитопольская д.19 кор.3</t>
  </si>
  <si>
    <t>Устройство газона</t>
  </si>
  <si>
    <t>Брусилова 21</t>
  </si>
  <si>
    <t>Савицкого 22, к. 1</t>
  </si>
  <si>
    <t>Савицкого 24</t>
  </si>
  <si>
    <t>Савицкого 26</t>
  </si>
  <si>
    <t>Савицкого 30</t>
  </si>
  <si>
    <t>Брусилова 27</t>
  </si>
  <si>
    <t>Савицкого 18</t>
  </si>
  <si>
    <t>Савицкого 32, к. 1</t>
  </si>
  <si>
    <t>Савицкого 30, к. 1</t>
  </si>
  <si>
    <t>Брусилова 15</t>
  </si>
  <si>
    <t>Савицкого 22, к. 2</t>
  </si>
  <si>
    <t>б-рная зона Лаз 45-Руд. 12</t>
  </si>
  <si>
    <t>ул. Веневская, д. 19</t>
  </si>
  <si>
    <t>ул.Южнобутовская д.147</t>
  </si>
  <si>
    <t>Объем работ, шт</t>
  </si>
  <si>
    <t>ул.Б. Бутовская д.3</t>
  </si>
  <si>
    <t>ул. Миргородская д. 4</t>
  </si>
  <si>
    <t>ул. Южнобутовская д. 86</t>
  </si>
  <si>
    <t>Объем работ, п.м.</t>
  </si>
  <si>
    <t xml:space="preserve">Дооснащение детских площадок МАФ (сметно)             </t>
  </si>
  <si>
    <t>Установка тренажоров и спортивных МАФ на дворовых территориях (сметно)</t>
  </si>
  <si>
    <t>ул.Чечерский пр-д д.92</t>
  </si>
  <si>
    <t>ул.Веневская д.15</t>
  </si>
  <si>
    <t>ул.Плавский д.2</t>
  </si>
  <si>
    <t>"У Т В Е Р Ж Д А Ю"</t>
  </si>
  <si>
    <t>"СОГЛАСОВАНО"</t>
  </si>
  <si>
    <t>Глава муниципального образования</t>
  </si>
  <si>
    <t>района Южное Бутово</t>
  </si>
  <si>
    <t>Председатель муниципальног Собрания</t>
  </si>
  <si>
    <t>И.о.</t>
  </si>
  <si>
    <t>главы управы</t>
  </si>
  <si>
    <t>______________Б.С. Сагинадзе</t>
  </si>
  <si>
    <t>Начальник АТИ по ЮЗАО</t>
  </si>
  <si>
    <t>_______________________Т.И. Аникина</t>
  </si>
  <si>
    <t>______________________В.В. Титов</t>
  </si>
  <si>
    <t xml:space="preserve">Капитальный ремонт АБП    833,3                            </t>
  </si>
  <si>
    <t xml:space="preserve">Текущий ремонт АБП 500 </t>
  </si>
  <si>
    <t>Устройство плиточного покрытия            3888,8</t>
  </si>
  <si>
    <t xml:space="preserve">Закупка контейнеров для ТБО                  8888,8              </t>
  </si>
  <si>
    <t>Устройство резинового покрытия на детских площадках с заменой бортового камня              1611,1</t>
  </si>
  <si>
    <t>Устройство основания детских площадок АБП        833,3</t>
  </si>
  <si>
    <t>Установка парковых диванов (скамейка)                                13111,1</t>
  </si>
  <si>
    <t xml:space="preserve">Устройство ограждений газонов (сметно)                                  </t>
  </si>
  <si>
    <t>ул.Скобелевская д.25 к. 4</t>
  </si>
  <si>
    <t>ул. 1-ая Мелитопольская д. 30А</t>
  </si>
  <si>
    <t>Устройство уличной лестницы (сметно)</t>
  </si>
  <si>
    <t>ул. Шоссейная домовладение д. 2 к. 1,2,3,4 (22 секции)</t>
  </si>
  <si>
    <t>Посадка кустарников 277</t>
  </si>
  <si>
    <t>Устройство ИДН        30000</t>
  </si>
  <si>
    <t>ул. Миргородская д. 6</t>
  </si>
  <si>
    <t>Разработка ПСД (сметно)</t>
  </si>
  <si>
    <t>ул. Веневская д. 9</t>
  </si>
  <si>
    <t>2-я Мелитопольская д.21 кор.2</t>
  </si>
  <si>
    <t>ул. Горчакова д. 9</t>
  </si>
  <si>
    <t>1 округ</t>
  </si>
  <si>
    <t>2 округ</t>
  </si>
  <si>
    <t>3 округ</t>
  </si>
  <si>
    <t>4 округ</t>
  </si>
  <si>
    <t>ул. Аллея Витте д.6 к. 1</t>
  </si>
  <si>
    <t>ул. Миргородский проез д. 4А</t>
  </si>
  <si>
    <t>ул. Миргородский проезд д. 6А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</si>
</sst>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8"/>
      <name val="Calibri"/>
      <family val="2"/>
    </font>
    <font>
      <b/>
      <sz val="15"/>
      <color indexed="8"/>
      <name val="Arial"/>
      <family val="2"/>
    </font>
    <font>
      <sz val="15"/>
      <name val="Times New Roman"/>
      <family val="1"/>
    </font>
    <font>
      <b/>
      <sz val="15"/>
      <name val="Arial"/>
      <family val="2"/>
    </font>
    <font>
      <b/>
      <sz val="15"/>
      <color indexed="8"/>
      <name val="Calibri"/>
      <family val="2"/>
    </font>
    <font>
      <sz val="15"/>
      <name val="Calibri"/>
      <family val="2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164" fontId="2" fillId="24" borderId="0" xfId="0" applyNumberFormat="1" applyFont="1" applyFill="1" applyBorder="1" applyAlignment="1">
      <alignment horizontal="center" vertical="center" wrapText="1"/>
    </xf>
    <xf numFmtId="164" fontId="3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right"/>
    </xf>
    <xf numFmtId="2" fontId="27" fillId="24" borderId="10" xfId="0" applyNumberFormat="1" applyFont="1" applyFill="1" applyBorder="1" applyAlignment="1">
      <alignment horizontal="right"/>
    </xf>
    <xf numFmtId="165" fontId="26" fillId="24" borderId="10" xfId="52" applyNumberFormat="1" applyFont="1" applyFill="1" applyBorder="1" applyAlignment="1">
      <alignment horizontal="right" vertical="center" wrapText="1"/>
      <protection/>
    </xf>
    <xf numFmtId="2" fontId="26" fillId="24" borderId="10" xfId="52" applyNumberFormat="1" applyFont="1" applyFill="1" applyBorder="1" applyAlignment="1">
      <alignment horizontal="right" vertical="center" wrapText="1"/>
      <protection/>
    </xf>
    <xf numFmtId="0" fontId="27" fillId="0" borderId="10" xfId="0" applyFont="1" applyFill="1" applyBorder="1" applyAlignment="1">
      <alignment horizontal="right"/>
    </xf>
    <xf numFmtId="0" fontId="28" fillId="24" borderId="10" xfId="0" applyFont="1" applyFill="1" applyBorder="1" applyAlignment="1">
      <alignment horizontal="right"/>
    </xf>
    <xf numFmtId="0" fontId="29" fillId="15" borderId="11" xfId="0" applyFont="1" applyFill="1" applyBorder="1" applyAlignment="1">
      <alignment horizontal="right"/>
    </xf>
    <xf numFmtId="2" fontId="29" fillId="15" borderId="11" xfId="0" applyNumberFormat="1" applyFont="1" applyFill="1" applyBorder="1" applyAlignment="1">
      <alignment horizontal="right"/>
    </xf>
    <xf numFmtId="165" fontId="29" fillId="15" borderId="11" xfId="0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166" fontId="31" fillId="24" borderId="0" xfId="0" applyNumberFormat="1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28" fillId="24" borderId="0" xfId="0" applyFont="1" applyFill="1" applyAlignment="1">
      <alignment/>
    </xf>
    <xf numFmtId="0" fontId="31" fillId="24" borderId="0" xfId="0" applyFont="1" applyFill="1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0" fontId="30" fillId="24" borderId="11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164" fontId="34" fillId="24" borderId="15" xfId="0" applyNumberFormat="1" applyFont="1" applyFill="1" applyBorder="1" applyAlignment="1">
      <alignment horizontal="center" vertical="center" wrapText="1"/>
    </xf>
    <xf numFmtId="0" fontId="30" fillId="24" borderId="16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/>
    </xf>
    <xf numFmtId="0" fontId="30" fillId="24" borderId="14" xfId="0" applyFont="1" applyFill="1" applyBorder="1" applyAlignment="1">
      <alignment horizontal="center" vertical="center" wrapText="1"/>
    </xf>
    <xf numFmtId="164" fontId="34" fillId="24" borderId="18" xfId="0" applyNumberFormat="1" applyFont="1" applyFill="1" applyBorder="1" applyAlignment="1">
      <alignment horizontal="center" vertical="center" wrapText="1"/>
    </xf>
    <xf numFmtId="0" fontId="30" fillId="24" borderId="19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65" fontId="30" fillId="24" borderId="10" xfId="52" applyNumberFormat="1" applyFont="1" applyFill="1" applyBorder="1" applyAlignment="1">
      <alignment horizontal="center" vertical="center" wrapText="1"/>
      <protection/>
    </xf>
    <xf numFmtId="4" fontId="30" fillId="24" borderId="10" xfId="52" applyNumberFormat="1" applyFont="1" applyFill="1" applyBorder="1" applyAlignment="1">
      <alignment horizontal="center" vertical="center" wrapText="1"/>
      <protection/>
    </xf>
    <xf numFmtId="164" fontId="34" fillId="24" borderId="20" xfId="0" applyNumberFormat="1" applyFont="1" applyFill="1" applyBorder="1" applyAlignment="1">
      <alignment horizontal="center" vertical="center" wrapText="1"/>
    </xf>
    <xf numFmtId="0" fontId="26" fillId="24" borderId="19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7" fillId="5" borderId="10" xfId="0" applyFont="1" applyFill="1" applyBorder="1" applyAlignment="1">
      <alignment/>
    </xf>
    <xf numFmtId="0" fontId="27" fillId="26" borderId="10" xfId="0" applyFont="1" applyFill="1" applyBorder="1" applyAlignment="1">
      <alignment/>
    </xf>
    <xf numFmtId="0" fontId="27" fillId="10" borderId="10" xfId="0" applyFont="1" applyFill="1" applyBorder="1" applyAlignment="1">
      <alignment/>
    </xf>
    <xf numFmtId="0" fontId="26" fillId="26" borderId="10" xfId="0" applyNumberFormat="1" applyFont="1" applyFill="1" applyBorder="1" applyAlignment="1">
      <alignment horizontal="left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0" fontId="27" fillId="5" borderId="10" xfId="0" applyFont="1" applyFill="1" applyBorder="1" applyAlignment="1">
      <alignment vertical="center" wrapText="1"/>
    </xf>
    <xf numFmtId="0" fontId="29" fillId="15" borderId="1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65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5" borderId="0" xfId="0" applyFont="1" applyFill="1" applyAlignment="1">
      <alignment/>
    </xf>
    <xf numFmtId="0" fontId="28" fillId="25" borderId="0" xfId="0" applyFont="1" applyFill="1" applyAlignment="1">
      <alignment/>
    </xf>
    <xf numFmtId="0" fontId="28" fillId="26" borderId="0" xfId="0" applyFont="1" applyFill="1" applyAlignment="1">
      <alignment/>
    </xf>
    <xf numFmtId="0" fontId="28" fillId="1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80"/>
  <sheetViews>
    <sheetView tabSelected="1" view="pageBreakPreview" zoomScale="60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3" sqref="C63"/>
    </sheetView>
  </sheetViews>
  <sheetFormatPr defaultColWidth="9.140625" defaultRowHeight="15"/>
  <cols>
    <col min="1" max="1" width="5.57421875" style="1" customWidth="1"/>
    <col min="2" max="2" width="20.421875" style="2" customWidth="1"/>
    <col min="3" max="3" width="46.421875" style="2" customWidth="1"/>
    <col min="4" max="4" width="4.8515625" style="2" customWidth="1"/>
    <col min="5" max="8" width="9.140625" style="2" hidden="1" customWidth="1"/>
    <col min="9" max="9" width="9.421875" style="2" customWidth="1"/>
    <col min="10" max="10" width="13.7109375" style="2" customWidth="1"/>
    <col min="11" max="11" width="12.00390625" style="2" customWidth="1"/>
    <col min="12" max="12" width="10.421875" style="2" customWidth="1"/>
    <col min="13" max="13" width="8.28125" style="2" customWidth="1"/>
    <col min="14" max="14" width="13.8515625" style="2" customWidth="1"/>
    <col min="15" max="15" width="4.8515625" style="2" customWidth="1"/>
    <col min="16" max="16" width="6.421875" style="2" customWidth="1"/>
    <col min="17" max="17" width="11.140625" style="2" customWidth="1"/>
    <col min="18" max="18" width="10.140625" style="2" customWidth="1"/>
    <col min="19" max="19" width="0.13671875" style="2" hidden="1" customWidth="1"/>
    <col min="20" max="20" width="5.140625" style="2" hidden="1" customWidth="1"/>
    <col min="21" max="21" width="7.421875" style="2" customWidth="1"/>
    <col min="22" max="22" width="10.57421875" style="2" customWidth="1"/>
    <col min="23" max="23" width="6.140625" style="2" customWidth="1"/>
    <col min="24" max="24" width="12.421875" style="2" customWidth="1"/>
    <col min="25" max="25" width="4.421875" style="2" customWidth="1"/>
    <col min="26" max="26" width="11.140625" style="2" customWidth="1"/>
    <col min="27" max="27" width="12.57421875" style="2" customWidth="1"/>
    <col min="28" max="28" width="13.7109375" style="2" customWidth="1"/>
    <col min="29" max="29" width="14.28125" style="2" customWidth="1"/>
    <col min="30" max="31" width="12.7109375" style="2" customWidth="1"/>
    <col min="32" max="32" width="10.57421875" style="2" customWidth="1"/>
    <col min="33" max="33" width="7.00390625" style="2" customWidth="1"/>
    <col min="34" max="34" width="9.140625" style="2" customWidth="1"/>
    <col min="35" max="35" width="7.00390625" style="2" customWidth="1"/>
    <col min="36" max="36" width="11.140625" style="2" customWidth="1"/>
    <col min="37" max="37" width="9.140625" style="2" customWidth="1"/>
    <col min="38" max="38" width="11.00390625" style="2" customWidth="1"/>
    <col min="39" max="39" width="14.7109375" style="2" customWidth="1"/>
    <col min="40" max="16384" width="9.140625" style="2" customWidth="1"/>
  </cols>
  <sheetData>
    <row r="1" spans="1:39" s="10" customFormat="1" ht="19.5">
      <c r="A1" s="23"/>
      <c r="B1" s="24" t="s">
        <v>76</v>
      </c>
      <c r="C1" s="25"/>
      <c r="D1" s="26" t="s">
        <v>77</v>
      </c>
      <c r="E1" s="26"/>
      <c r="F1" s="26"/>
      <c r="G1" s="26"/>
      <c r="H1" s="26"/>
      <c r="I1" s="27"/>
      <c r="J1" s="27"/>
      <c r="K1" s="27"/>
      <c r="L1" s="27"/>
      <c r="M1" s="25"/>
      <c r="N1" s="25"/>
      <c r="O1" s="26" t="s">
        <v>77</v>
      </c>
      <c r="P1" s="26"/>
      <c r="Q1" s="26"/>
      <c r="R1" s="26"/>
      <c r="S1" s="26"/>
      <c r="T1" s="27"/>
      <c r="U1" s="27"/>
      <c r="V1" s="27"/>
      <c r="W1" s="27"/>
      <c r="X1" s="25"/>
      <c r="Y1" s="28"/>
      <c r="Z1" s="28"/>
      <c r="AA1" s="25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s="10" customFormat="1" ht="19.5">
      <c r="A2" s="29" t="s">
        <v>81</v>
      </c>
      <c r="B2" s="24" t="s">
        <v>82</v>
      </c>
      <c r="C2" s="25"/>
      <c r="D2" s="24" t="s">
        <v>78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 t="s">
        <v>84</v>
      </c>
      <c r="P2" s="24"/>
      <c r="Q2" s="24"/>
      <c r="R2" s="24"/>
      <c r="S2" s="24"/>
      <c r="T2" s="24"/>
      <c r="U2" s="24"/>
      <c r="V2" s="24"/>
      <c r="W2" s="24"/>
      <c r="X2" s="24"/>
      <c r="Y2" s="28"/>
      <c r="Z2" s="28"/>
      <c r="AA2" s="25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s="10" customFormat="1" ht="19.5">
      <c r="A3" s="23"/>
      <c r="B3" s="24" t="s">
        <v>79</v>
      </c>
      <c r="C3" s="25"/>
      <c r="D3" s="24" t="s">
        <v>80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8"/>
      <c r="Z3" s="28"/>
      <c r="AA3" s="2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s="10" customFormat="1" ht="19.5">
      <c r="A4" s="23"/>
      <c r="B4" s="24" t="s">
        <v>83</v>
      </c>
      <c r="C4" s="25"/>
      <c r="D4" s="24" t="s">
        <v>85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 t="s">
        <v>86</v>
      </c>
      <c r="P4" s="24"/>
      <c r="Q4" s="24"/>
      <c r="R4" s="24"/>
      <c r="S4" s="24"/>
      <c r="T4" s="24"/>
      <c r="U4" s="24"/>
      <c r="V4" s="24"/>
      <c r="W4" s="24"/>
      <c r="X4" s="24"/>
      <c r="Y4" s="28"/>
      <c r="Z4" s="28"/>
      <c r="AA4" s="24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s="10" customFormat="1" ht="19.5">
      <c r="A5" s="23"/>
      <c r="B5" s="24"/>
      <c r="C5" s="2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8"/>
      <c r="P5" s="28"/>
      <c r="Q5" s="24"/>
      <c r="R5" s="28"/>
      <c r="S5" s="28"/>
      <c r="T5" s="28"/>
      <c r="U5" s="28"/>
      <c r="V5" s="28"/>
      <c r="W5" s="28"/>
      <c r="X5" s="24"/>
      <c r="Y5" s="28"/>
      <c r="Z5" s="28"/>
      <c r="AA5" s="24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ht="20.25" thickBot="1">
      <c r="A6" s="30"/>
      <c r="B6" s="28"/>
      <c r="C6" s="31" t="s">
        <v>47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40" ht="21.75" customHeight="1">
      <c r="A7" s="32" t="s">
        <v>0</v>
      </c>
      <c r="B7" s="33" t="s">
        <v>1</v>
      </c>
      <c r="C7" s="34" t="s">
        <v>2</v>
      </c>
      <c r="D7" s="35" t="s">
        <v>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7"/>
      <c r="AM7" s="38" t="s">
        <v>4</v>
      </c>
      <c r="AN7" s="3"/>
    </row>
    <row r="8" spans="1:40" ht="344.25" customHeight="1">
      <c r="A8" s="39"/>
      <c r="B8" s="33"/>
      <c r="C8" s="34"/>
      <c r="D8" s="40" t="s">
        <v>5</v>
      </c>
      <c r="E8" s="41" t="s">
        <v>6</v>
      </c>
      <c r="F8" s="42"/>
      <c r="G8" s="41" t="s">
        <v>7</v>
      </c>
      <c r="H8" s="42"/>
      <c r="I8" s="41" t="s">
        <v>87</v>
      </c>
      <c r="J8" s="42"/>
      <c r="K8" s="41" t="s">
        <v>88</v>
      </c>
      <c r="L8" s="42"/>
      <c r="M8" s="41" t="s">
        <v>94</v>
      </c>
      <c r="N8" s="42"/>
      <c r="O8" s="41" t="s">
        <v>100</v>
      </c>
      <c r="P8" s="42"/>
      <c r="Q8" s="41" t="s">
        <v>89</v>
      </c>
      <c r="R8" s="42"/>
      <c r="S8" s="41" t="s">
        <v>51</v>
      </c>
      <c r="T8" s="43"/>
      <c r="U8" s="41" t="s">
        <v>90</v>
      </c>
      <c r="V8" s="42"/>
      <c r="W8" s="41" t="s">
        <v>71</v>
      </c>
      <c r="X8" s="42"/>
      <c r="Y8" s="41" t="s">
        <v>72</v>
      </c>
      <c r="Z8" s="42"/>
      <c r="AA8" s="41" t="s">
        <v>91</v>
      </c>
      <c r="AB8" s="42"/>
      <c r="AC8" s="41" t="s">
        <v>92</v>
      </c>
      <c r="AD8" s="43"/>
      <c r="AE8" s="41" t="s">
        <v>99</v>
      </c>
      <c r="AF8" s="42"/>
      <c r="AG8" s="41" t="s">
        <v>102</v>
      </c>
      <c r="AH8" s="42"/>
      <c r="AI8" s="41" t="s">
        <v>97</v>
      </c>
      <c r="AJ8" s="42"/>
      <c r="AK8" s="41" t="s">
        <v>93</v>
      </c>
      <c r="AL8" s="44"/>
      <c r="AM8" s="45"/>
      <c r="AN8" s="3"/>
    </row>
    <row r="9" spans="1:40" ht="232.5" customHeight="1" thickBot="1">
      <c r="A9" s="46"/>
      <c r="B9" s="33"/>
      <c r="C9" s="34"/>
      <c r="D9" s="40" t="s">
        <v>8</v>
      </c>
      <c r="E9" s="47" t="s">
        <v>9</v>
      </c>
      <c r="F9" s="47" t="s">
        <v>10</v>
      </c>
      <c r="G9" s="47" t="s">
        <v>11</v>
      </c>
      <c r="H9" s="47" t="s">
        <v>10</v>
      </c>
      <c r="I9" s="47" t="s">
        <v>11</v>
      </c>
      <c r="J9" s="47" t="s">
        <v>10</v>
      </c>
      <c r="K9" s="47" t="s">
        <v>11</v>
      </c>
      <c r="L9" s="47" t="s">
        <v>10</v>
      </c>
      <c r="M9" s="47" t="s">
        <v>70</v>
      </c>
      <c r="N9" s="47" t="s">
        <v>10</v>
      </c>
      <c r="O9" s="47" t="s">
        <v>12</v>
      </c>
      <c r="P9" s="47" t="s">
        <v>10</v>
      </c>
      <c r="Q9" s="48" t="s">
        <v>11</v>
      </c>
      <c r="R9" s="48" t="s">
        <v>13</v>
      </c>
      <c r="S9" s="47" t="s">
        <v>14</v>
      </c>
      <c r="T9" s="48" t="s">
        <v>15</v>
      </c>
      <c r="U9" s="49" t="s">
        <v>9</v>
      </c>
      <c r="V9" s="48" t="s">
        <v>15</v>
      </c>
      <c r="W9" s="47" t="s">
        <v>9</v>
      </c>
      <c r="X9" s="48" t="s">
        <v>15</v>
      </c>
      <c r="Y9" s="47" t="s">
        <v>9</v>
      </c>
      <c r="Z9" s="48" t="s">
        <v>15</v>
      </c>
      <c r="AA9" s="47" t="s">
        <v>11</v>
      </c>
      <c r="AB9" s="48" t="s">
        <v>15</v>
      </c>
      <c r="AC9" s="47" t="s">
        <v>11</v>
      </c>
      <c r="AD9" s="48" t="s">
        <v>15</v>
      </c>
      <c r="AE9" s="47" t="s">
        <v>66</v>
      </c>
      <c r="AF9" s="48" t="s">
        <v>15</v>
      </c>
      <c r="AG9" s="47" t="s">
        <v>66</v>
      </c>
      <c r="AH9" s="48" t="s">
        <v>15</v>
      </c>
      <c r="AI9" s="47" t="s">
        <v>66</v>
      </c>
      <c r="AJ9" s="48" t="s">
        <v>15</v>
      </c>
      <c r="AK9" s="47" t="s">
        <v>66</v>
      </c>
      <c r="AL9" s="48" t="s">
        <v>15</v>
      </c>
      <c r="AM9" s="50"/>
      <c r="AN9" s="3"/>
    </row>
    <row r="10" spans="1:40" ht="18.75">
      <c r="A10" s="51">
        <v>1</v>
      </c>
      <c r="B10" s="52" t="s">
        <v>16</v>
      </c>
      <c r="C10" s="53" t="s">
        <v>49</v>
      </c>
      <c r="D10" s="13">
        <v>1</v>
      </c>
      <c r="E10" s="13"/>
      <c r="F10" s="13"/>
      <c r="G10" s="13"/>
      <c r="H10" s="13"/>
      <c r="I10" s="14"/>
      <c r="J10" s="15"/>
      <c r="K10" s="14">
        <v>350</v>
      </c>
      <c r="L10" s="15">
        <f>K10*0.5*0.9</f>
        <v>157.5</v>
      </c>
      <c r="M10" s="13"/>
      <c r="N10" s="14"/>
      <c r="O10" s="13"/>
      <c r="P10" s="14"/>
      <c r="Q10" s="16"/>
      <c r="R10" s="16"/>
      <c r="S10" s="13"/>
      <c r="T10" s="16"/>
      <c r="U10" s="14">
        <v>2</v>
      </c>
      <c r="V10" s="16">
        <f>U10*8.88*0.9</f>
        <v>15.984000000000002</v>
      </c>
      <c r="W10" s="14"/>
      <c r="X10" s="14"/>
      <c r="Y10" s="14"/>
      <c r="Z10" s="14"/>
      <c r="AA10" s="13">
        <v>240</v>
      </c>
      <c r="AB10" s="16">
        <f>AA10*1.611*0.9</f>
        <v>347.976</v>
      </c>
      <c r="AC10" s="13">
        <v>240</v>
      </c>
      <c r="AD10" s="16">
        <f>AC10*0.833*0.9</f>
        <v>179.928</v>
      </c>
      <c r="AE10" s="16"/>
      <c r="AF10" s="16"/>
      <c r="AG10" s="16"/>
      <c r="AH10" s="16"/>
      <c r="AI10" s="16"/>
      <c r="AJ10" s="16"/>
      <c r="AK10" s="13">
        <v>1</v>
      </c>
      <c r="AL10" s="17">
        <f>AK10*13.11*0.9</f>
        <v>11.799</v>
      </c>
      <c r="AM10" s="15">
        <f>AL10+AJ10+AH10+AF10+AD10+AB10+Z10+X10+V10+R10+P10+N10+L10+J10</f>
        <v>713.187</v>
      </c>
      <c r="AN10" s="4"/>
    </row>
    <row r="11" spans="1:40" ht="18.75">
      <c r="A11" s="54">
        <v>2</v>
      </c>
      <c r="B11" s="52" t="s">
        <v>16</v>
      </c>
      <c r="C11" s="55" t="s">
        <v>67</v>
      </c>
      <c r="D11" s="13">
        <v>1</v>
      </c>
      <c r="E11" s="14"/>
      <c r="F11" s="14"/>
      <c r="G11" s="14"/>
      <c r="H11" s="14"/>
      <c r="I11" s="14">
        <v>500</v>
      </c>
      <c r="J11" s="15">
        <f aca="true" t="shared" si="0" ref="J11:J60">I11*0.833*0.9</f>
        <v>374.85</v>
      </c>
      <c r="K11" s="15"/>
      <c r="L11" s="15"/>
      <c r="M11" s="14"/>
      <c r="N11" s="14"/>
      <c r="O11" s="14"/>
      <c r="P11" s="14"/>
      <c r="Q11" s="14"/>
      <c r="R11" s="16"/>
      <c r="S11" s="14"/>
      <c r="T11" s="14"/>
      <c r="U11" s="14">
        <v>2</v>
      </c>
      <c r="V11" s="16">
        <f aca="true" t="shared" si="1" ref="V11:V63">U11*8.88*0.9</f>
        <v>15.984000000000002</v>
      </c>
      <c r="W11" s="14"/>
      <c r="X11" s="14"/>
      <c r="Y11" s="14"/>
      <c r="Z11" s="14"/>
      <c r="AA11" s="14"/>
      <c r="AB11" s="16"/>
      <c r="AC11" s="14"/>
      <c r="AD11" s="16"/>
      <c r="AE11" s="16"/>
      <c r="AF11" s="16"/>
      <c r="AG11" s="16"/>
      <c r="AH11" s="16"/>
      <c r="AI11" s="16"/>
      <c r="AJ11" s="16"/>
      <c r="AK11" s="13">
        <v>1</v>
      </c>
      <c r="AL11" s="17">
        <f aca="true" t="shared" si="2" ref="AL11:AL63">AK11*13.11*0.9</f>
        <v>11.799</v>
      </c>
      <c r="AM11" s="15">
        <f aca="true" t="shared" si="3" ref="AM11:AM71">AL11+AJ11+AH11+AF11+AD11+AB11+Z11+X11+V11+R11+P11+N11+L11+J11</f>
        <v>402.63300000000004</v>
      </c>
      <c r="AN11" s="5"/>
    </row>
    <row r="12" spans="1:40" ht="18.75">
      <c r="A12" s="51">
        <v>3</v>
      </c>
      <c r="B12" s="52" t="s">
        <v>16</v>
      </c>
      <c r="C12" s="56" t="s">
        <v>17</v>
      </c>
      <c r="D12" s="13">
        <v>1</v>
      </c>
      <c r="E12" s="14"/>
      <c r="F12" s="14"/>
      <c r="G12" s="14"/>
      <c r="H12" s="14"/>
      <c r="I12" s="14"/>
      <c r="J12" s="15"/>
      <c r="K12" s="14">
        <v>250</v>
      </c>
      <c r="L12" s="15">
        <f>K12*0.5*0.9</f>
        <v>112.5</v>
      </c>
      <c r="M12" s="14"/>
      <c r="N12" s="14"/>
      <c r="O12" s="14"/>
      <c r="P12" s="14"/>
      <c r="Q12" s="14">
        <v>10</v>
      </c>
      <c r="R12" s="16">
        <f aca="true" t="shared" si="4" ref="R12:R63">Q12*3.88*0.9</f>
        <v>34.92</v>
      </c>
      <c r="S12" s="14"/>
      <c r="T12" s="14"/>
      <c r="U12" s="14">
        <v>2</v>
      </c>
      <c r="V12" s="16">
        <f t="shared" si="1"/>
        <v>15.984000000000002</v>
      </c>
      <c r="W12" s="14">
        <v>1</v>
      </c>
      <c r="X12" s="14">
        <f>W12*424.98*0.9</f>
        <v>382.482</v>
      </c>
      <c r="Y12" s="14"/>
      <c r="Z12" s="14"/>
      <c r="AA12" s="18">
        <v>233</v>
      </c>
      <c r="AB12" s="16">
        <f>AA12*1.611*0.9</f>
        <v>337.8267</v>
      </c>
      <c r="AC12" s="14">
        <v>233</v>
      </c>
      <c r="AD12" s="16">
        <f aca="true" t="shared" si="5" ref="AD12:AD63">AC12*0.833*0.9</f>
        <v>174.6801</v>
      </c>
      <c r="AE12" s="16"/>
      <c r="AF12" s="16"/>
      <c r="AG12" s="16"/>
      <c r="AH12" s="16"/>
      <c r="AI12" s="16"/>
      <c r="AJ12" s="16"/>
      <c r="AK12" s="13">
        <v>1</v>
      </c>
      <c r="AL12" s="17">
        <f t="shared" si="2"/>
        <v>11.799</v>
      </c>
      <c r="AM12" s="15">
        <f t="shared" si="3"/>
        <v>1070.1918</v>
      </c>
      <c r="AN12" s="5"/>
    </row>
    <row r="13" spans="1:40" ht="18.75">
      <c r="A13" s="51">
        <v>4</v>
      </c>
      <c r="B13" s="52" t="s">
        <v>16</v>
      </c>
      <c r="C13" s="56" t="s">
        <v>19</v>
      </c>
      <c r="D13" s="13">
        <v>1</v>
      </c>
      <c r="E13" s="14"/>
      <c r="F13" s="14"/>
      <c r="G13" s="14"/>
      <c r="H13" s="14"/>
      <c r="I13" s="14">
        <v>450</v>
      </c>
      <c r="J13" s="15">
        <f t="shared" si="0"/>
        <v>337.36499999999995</v>
      </c>
      <c r="K13" s="15"/>
      <c r="L13" s="15"/>
      <c r="M13" s="14"/>
      <c r="N13" s="14"/>
      <c r="O13" s="14"/>
      <c r="P13" s="14"/>
      <c r="Q13" s="14">
        <v>20</v>
      </c>
      <c r="R13" s="16">
        <f t="shared" si="4"/>
        <v>69.84</v>
      </c>
      <c r="S13" s="14"/>
      <c r="T13" s="14"/>
      <c r="U13" s="14">
        <v>2</v>
      </c>
      <c r="V13" s="16">
        <f t="shared" si="1"/>
        <v>15.984000000000002</v>
      </c>
      <c r="W13" s="14"/>
      <c r="X13" s="14"/>
      <c r="Y13" s="14"/>
      <c r="Z13" s="14"/>
      <c r="AA13" s="14">
        <v>95</v>
      </c>
      <c r="AB13" s="16">
        <f>AA13*1.611*0.9</f>
        <v>137.7405</v>
      </c>
      <c r="AC13" s="14">
        <v>95</v>
      </c>
      <c r="AD13" s="16">
        <f t="shared" si="5"/>
        <v>71.22149999999999</v>
      </c>
      <c r="AE13" s="16"/>
      <c r="AF13" s="16"/>
      <c r="AG13" s="16"/>
      <c r="AH13" s="16"/>
      <c r="AI13" s="16"/>
      <c r="AJ13" s="16"/>
      <c r="AK13" s="13">
        <v>1</v>
      </c>
      <c r="AL13" s="17">
        <f t="shared" si="2"/>
        <v>11.799</v>
      </c>
      <c r="AM13" s="15">
        <f t="shared" si="3"/>
        <v>643.95</v>
      </c>
      <c r="AN13" s="5"/>
    </row>
    <row r="14" spans="1:40" ht="18.75">
      <c r="A14" s="54">
        <v>5</v>
      </c>
      <c r="B14" s="52" t="s">
        <v>16</v>
      </c>
      <c r="C14" s="56" t="s">
        <v>73</v>
      </c>
      <c r="D14" s="13">
        <v>1</v>
      </c>
      <c r="E14" s="14"/>
      <c r="F14" s="14"/>
      <c r="G14" s="14"/>
      <c r="H14" s="14"/>
      <c r="I14" s="14"/>
      <c r="J14" s="15"/>
      <c r="K14" s="14">
        <v>250</v>
      </c>
      <c r="L14" s="15">
        <f>K14*0.5*0.9</f>
        <v>112.5</v>
      </c>
      <c r="M14" s="14"/>
      <c r="N14" s="14"/>
      <c r="O14" s="14"/>
      <c r="P14" s="14"/>
      <c r="Q14" s="14">
        <v>20</v>
      </c>
      <c r="R14" s="16">
        <f t="shared" si="4"/>
        <v>69.84</v>
      </c>
      <c r="S14" s="14"/>
      <c r="T14" s="14"/>
      <c r="U14" s="14">
        <v>2</v>
      </c>
      <c r="V14" s="16">
        <f t="shared" si="1"/>
        <v>15.984000000000002</v>
      </c>
      <c r="W14" s="14">
        <v>1</v>
      </c>
      <c r="X14" s="14">
        <f>W14*424.98*0.9</f>
        <v>382.482</v>
      </c>
      <c r="Y14" s="14"/>
      <c r="Z14" s="14"/>
      <c r="AA14" s="14">
        <v>335</v>
      </c>
      <c r="AB14" s="16">
        <f aca="true" t="shared" si="6" ref="AB14:AB63">AA14*1.611*0.9</f>
        <v>485.71649999999994</v>
      </c>
      <c r="AC14" s="14">
        <v>335</v>
      </c>
      <c r="AD14" s="16">
        <f t="shared" si="5"/>
        <v>251.14950000000002</v>
      </c>
      <c r="AE14" s="16"/>
      <c r="AF14" s="16"/>
      <c r="AG14" s="16"/>
      <c r="AH14" s="16"/>
      <c r="AI14" s="16"/>
      <c r="AJ14" s="16"/>
      <c r="AK14" s="13">
        <v>1</v>
      </c>
      <c r="AL14" s="17">
        <f t="shared" si="2"/>
        <v>11.799</v>
      </c>
      <c r="AM14" s="15">
        <f t="shared" si="3"/>
        <v>1329.4709999999998</v>
      </c>
      <c r="AN14" s="5"/>
    </row>
    <row r="15" spans="1:40" ht="18.75">
      <c r="A15" s="51">
        <v>6</v>
      </c>
      <c r="B15" s="52" t="s">
        <v>16</v>
      </c>
      <c r="C15" s="57" t="s">
        <v>65</v>
      </c>
      <c r="D15" s="13">
        <v>1</v>
      </c>
      <c r="E15" s="14"/>
      <c r="F15" s="14"/>
      <c r="G15" s="14"/>
      <c r="H15" s="14"/>
      <c r="I15" s="14">
        <v>550</v>
      </c>
      <c r="J15" s="15">
        <f t="shared" si="0"/>
        <v>412.335</v>
      </c>
      <c r="K15" s="15"/>
      <c r="L15" s="15"/>
      <c r="M15" s="14"/>
      <c r="N15" s="14"/>
      <c r="O15" s="14"/>
      <c r="P15" s="14"/>
      <c r="Q15" s="14"/>
      <c r="R15" s="16"/>
      <c r="S15" s="14"/>
      <c r="T15" s="14"/>
      <c r="U15" s="14">
        <v>2</v>
      </c>
      <c r="V15" s="16">
        <f t="shared" si="1"/>
        <v>15.984000000000002</v>
      </c>
      <c r="W15" s="14"/>
      <c r="X15" s="14"/>
      <c r="Y15" s="14"/>
      <c r="Z15" s="14"/>
      <c r="AA15" s="14"/>
      <c r="AB15" s="16"/>
      <c r="AC15" s="14"/>
      <c r="AD15" s="16"/>
      <c r="AE15" s="16"/>
      <c r="AF15" s="16"/>
      <c r="AG15" s="16"/>
      <c r="AH15" s="16"/>
      <c r="AI15" s="16"/>
      <c r="AJ15" s="16"/>
      <c r="AK15" s="13">
        <v>1</v>
      </c>
      <c r="AL15" s="17">
        <f t="shared" si="2"/>
        <v>11.799</v>
      </c>
      <c r="AM15" s="15">
        <f t="shared" si="3"/>
        <v>440.118</v>
      </c>
      <c r="AN15" s="5"/>
    </row>
    <row r="16" spans="1:40" ht="18.75">
      <c r="A16" s="51">
        <v>7</v>
      </c>
      <c r="B16" s="52" t="s">
        <v>16</v>
      </c>
      <c r="C16" s="56" t="s">
        <v>18</v>
      </c>
      <c r="D16" s="13">
        <v>1</v>
      </c>
      <c r="E16" s="14"/>
      <c r="F16" s="14"/>
      <c r="G16" s="14"/>
      <c r="H16" s="14"/>
      <c r="I16" s="14">
        <v>910</v>
      </c>
      <c r="J16" s="15">
        <f t="shared" si="0"/>
        <v>682.227</v>
      </c>
      <c r="K16" s="15"/>
      <c r="L16" s="15"/>
      <c r="M16" s="14"/>
      <c r="N16" s="14"/>
      <c r="O16" s="14"/>
      <c r="P16" s="14"/>
      <c r="Q16" s="14"/>
      <c r="R16" s="16"/>
      <c r="S16" s="14"/>
      <c r="T16" s="14"/>
      <c r="U16" s="14">
        <v>2</v>
      </c>
      <c r="V16" s="16">
        <f t="shared" si="1"/>
        <v>15.984000000000002</v>
      </c>
      <c r="W16" s="14"/>
      <c r="X16" s="14"/>
      <c r="Y16" s="14"/>
      <c r="Z16" s="14"/>
      <c r="AA16" s="14"/>
      <c r="AB16" s="16"/>
      <c r="AC16" s="14"/>
      <c r="AD16" s="16"/>
      <c r="AE16" s="16"/>
      <c r="AF16" s="16"/>
      <c r="AG16" s="16"/>
      <c r="AH16" s="16"/>
      <c r="AI16" s="16"/>
      <c r="AJ16" s="16"/>
      <c r="AK16" s="13">
        <v>1</v>
      </c>
      <c r="AL16" s="17">
        <f t="shared" si="2"/>
        <v>11.799</v>
      </c>
      <c r="AM16" s="15">
        <f t="shared" si="3"/>
        <v>710.01</v>
      </c>
      <c r="AN16" s="5"/>
    </row>
    <row r="17" spans="1:40" ht="18.75">
      <c r="A17" s="54">
        <v>8</v>
      </c>
      <c r="B17" s="52" t="s">
        <v>16</v>
      </c>
      <c r="C17" s="56" t="s">
        <v>20</v>
      </c>
      <c r="D17" s="13">
        <v>1</v>
      </c>
      <c r="E17" s="14"/>
      <c r="F17" s="14"/>
      <c r="G17" s="14"/>
      <c r="H17" s="14"/>
      <c r="I17" s="14">
        <v>600</v>
      </c>
      <c r="J17" s="15">
        <f t="shared" si="0"/>
        <v>449.82</v>
      </c>
      <c r="K17" s="15"/>
      <c r="L17" s="15"/>
      <c r="M17" s="14"/>
      <c r="N17" s="14"/>
      <c r="O17" s="14">
        <v>1</v>
      </c>
      <c r="P17" s="14">
        <f>O17*30*0.9</f>
        <v>27</v>
      </c>
      <c r="Q17" s="14">
        <v>20</v>
      </c>
      <c r="R17" s="16">
        <f t="shared" si="4"/>
        <v>69.84</v>
      </c>
      <c r="S17" s="14"/>
      <c r="T17" s="14"/>
      <c r="U17" s="14">
        <v>2</v>
      </c>
      <c r="V17" s="16">
        <f t="shared" si="1"/>
        <v>15.984000000000002</v>
      </c>
      <c r="W17" s="14">
        <v>1</v>
      </c>
      <c r="X17" s="14">
        <f>W17*424.98*0.9</f>
        <v>382.482</v>
      </c>
      <c r="Y17" s="14"/>
      <c r="Z17" s="14"/>
      <c r="AA17" s="14">
        <v>273</v>
      </c>
      <c r="AB17" s="16">
        <f t="shared" si="6"/>
        <v>395.8227</v>
      </c>
      <c r="AC17" s="14">
        <v>273</v>
      </c>
      <c r="AD17" s="16">
        <f t="shared" si="5"/>
        <v>204.6681</v>
      </c>
      <c r="AE17" s="16"/>
      <c r="AF17" s="16"/>
      <c r="AG17" s="16"/>
      <c r="AH17" s="16"/>
      <c r="AI17" s="16"/>
      <c r="AJ17" s="16"/>
      <c r="AK17" s="13">
        <v>1</v>
      </c>
      <c r="AL17" s="17">
        <f t="shared" si="2"/>
        <v>11.799</v>
      </c>
      <c r="AM17" s="15">
        <f t="shared" si="3"/>
        <v>1557.4158</v>
      </c>
      <c r="AN17" s="5"/>
    </row>
    <row r="18" spans="1:40" ht="18.75">
      <c r="A18" s="51">
        <v>9</v>
      </c>
      <c r="B18" s="52" t="s">
        <v>16</v>
      </c>
      <c r="C18" s="56" t="s">
        <v>64</v>
      </c>
      <c r="D18" s="13">
        <v>1</v>
      </c>
      <c r="E18" s="14"/>
      <c r="F18" s="14"/>
      <c r="G18" s="14"/>
      <c r="H18" s="14"/>
      <c r="I18" s="14">
        <v>800</v>
      </c>
      <c r="J18" s="15">
        <f t="shared" si="0"/>
        <v>599.76</v>
      </c>
      <c r="K18" s="15"/>
      <c r="L18" s="15"/>
      <c r="M18" s="14"/>
      <c r="N18" s="14"/>
      <c r="O18" s="14">
        <v>1</v>
      </c>
      <c r="P18" s="14">
        <f>O18*30*0.9</f>
        <v>27</v>
      </c>
      <c r="Q18" s="14">
        <v>57</v>
      </c>
      <c r="R18" s="16">
        <f t="shared" si="4"/>
        <v>199.044</v>
      </c>
      <c r="S18" s="14"/>
      <c r="T18" s="14"/>
      <c r="U18" s="14">
        <v>2</v>
      </c>
      <c r="V18" s="16">
        <f t="shared" si="1"/>
        <v>15.984000000000002</v>
      </c>
      <c r="W18" s="14"/>
      <c r="X18" s="14"/>
      <c r="Y18" s="14">
        <v>1</v>
      </c>
      <c r="Z18" s="14">
        <f>Y18*412.94*0.9</f>
        <v>371.646</v>
      </c>
      <c r="AA18" s="14">
        <v>170</v>
      </c>
      <c r="AB18" s="16">
        <f t="shared" si="6"/>
        <v>246.483</v>
      </c>
      <c r="AC18" s="14">
        <v>170</v>
      </c>
      <c r="AD18" s="16">
        <f t="shared" si="5"/>
        <v>127.44899999999998</v>
      </c>
      <c r="AE18" s="16">
        <v>300</v>
      </c>
      <c r="AF18" s="16">
        <f>AE18*0.278*0.9</f>
        <v>75.06</v>
      </c>
      <c r="AG18" s="16"/>
      <c r="AH18" s="16"/>
      <c r="AI18" s="16"/>
      <c r="AJ18" s="16"/>
      <c r="AK18" s="13">
        <v>1</v>
      </c>
      <c r="AL18" s="17">
        <f t="shared" si="2"/>
        <v>11.799</v>
      </c>
      <c r="AM18" s="15">
        <f t="shared" si="3"/>
        <v>1674.2250000000001</v>
      </c>
      <c r="AN18" s="5"/>
    </row>
    <row r="19" spans="1:40" ht="18.75">
      <c r="A19" s="51">
        <v>10</v>
      </c>
      <c r="B19" s="52" t="s">
        <v>16</v>
      </c>
      <c r="C19" s="56" t="s">
        <v>21</v>
      </c>
      <c r="D19" s="13">
        <v>1</v>
      </c>
      <c r="E19" s="14"/>
      <c r="F19" s="14"/>
      <c r="G19" s="14"/>
      <c r="H19" s="14"/>
      <c r="I19" s="14">
        <v>700</v>
      </c>
      <c r="J19" s="15">
        <f t="shared" si="0"/>
        <v>524.7900000000001</v>
      </c>
      <c r="K19" s="15"/>
      <c r="L19" s="15"/>
      <c r="M19" s="14"/>
      <c r="N19" s="14"/>
      <c r="O19" s="14"/>
      <c r="P19" s="14"/>
      <c r="Q19" s="14"/>
      <c r="R19" s="16"/>
      <c r="S19" s="14"/>
      <c r="T19" s="14"/>
      <c r="U19" s="14">
        <v>2</v>
      </c>
      <c r="V19" s="16">
        <f t="shared" si="1"/>
        <v>15.984000000000002</v>
      </c>
      <c r="W19" s="14"/>
      <c r="X19" s="14"/>
      <c r="Y19" s="14"/>
      <c r="Z19" s="14"/>
      <c r="AA19" s="14"/>
      <c r="AB19" s="16"/>
      <c r="AC19" s="14"/>
      <c r="AD19" s="16"/>
      <c r="AE19" s="16"/>
      <c r="AF19" s="16"/>
      <c r="AG19" s="16"/>
      <c r="AH19" s="16"/>
      <c r="AI19" s="16"/>
      <c r="AJ19" s="16"/>
      <c r="AK19" s="13">
        <v>1</v>
      </c>
      <c r="AL19" s="17">
        <f t="shared" si="2"/>
        <v>11.799</v>
      </c>
      <c r="AM19" s="15">
        <f t="shared" si="3"/>
        <v>552.5730000000001</v>
      </c>
      <c r="AN19" s="5"/>
    </row>
    <row r="20" spans="1:40" ht="18.75">
      <c r="A20" s="54">
        <v>11</v>
      </c>
      <c r="B20" s="52" t="s">
        <v>16</v>
      </c>
      <c r="C20" s="56" t="s">
        <v>22</v>
      </c>
      <c r="D20" s="13">
        <v>1</v>
      </c>
      <c r="E20" s="14"/>
      <c r="F20" s="14"/>
      <c r="G20" s="14"/>
      <c r="H20" s="14"/>
      <c r="I20" s="14">
        <v>700</v>
      </c>
      <c r="J20" s="15">
        <f t="shared" si="0"/>
        <v>524.7900000000001</v>
      </c>
      <c r="K20" s="15"/>
      <c r="L20" s="15"/>
      <c r="M20" s="14"/>
      <c r="N20" s="14"/>
      <c r="O20" s="14"/>
      <c r="P20" s="14"/>
      <c r="Q20" s="14"/>
      <c r="R20" s="16"/>
      <c r="S20" s="14"/>
      <c r="T20" s="14"/>
      <c r="U20" s="14">
        <v>2</v>
      </c>
      <c r="V20" s="16">
        <f t="shared" si="1"/>
        <v>15.984000000000002</v>
      </c>
      <c r="W20" s="14"/>
      <c r="X20" s="14"/>
      <c r="Y20" s="14"/>
      <c r="Z20" s="14"/>
      <c r="AA20" s="14"/>
      <c r="AB20" s="16"/>
      <c r="AC20" s="14"/>
      <c r="AD20" s="16"/>
      <c r="AE20" s="16"/>
      <c r="AF20" s="16"/>
      <c r="AG20" s="16"/>
      <c r="AH20" s="16"/>
      <c r="AI20" s="16"/>
      <c r="AJ20" s="16"/>
      <c r="AK20" s="13">
        <v>1</v>
      </c>
      <c r="AL20" s="17">
        <f t="shared" si="2"/>
        <v>11.799</v>
      </c>
      <c r="AM20" s="15">
        <f t="shared" si="3"/>
        <v>552.5730000000001</v>
      </c>
      <c r="AN20" s="5"/>
    </row>
    <row r="21" spans="1:40" ht="18.75">
      <c r="A21" s="51">
        <v>12</v>
      </c>
      <c r="B21" s="52" t="s">
        <v>16</v>
      </c>
      <c r="C21" s="53" t="s">
        <v>23</v>
      </c>
      <c r="D21" s="13">
        <v>1</v>
      </c>
      <c r="E21" s="14"/>
      <c r="F21" s="14"/>
      <c r="G21" s="14"/>
      <c r="H21" s="14"/>
      <c r="I21" s="14">
        <v>500</v>
      </c>
      <c r="J21" s="15">
        <f t="shared" si="0"/>
        <v>374.85</v>
      </c>
      <c r="K21" s="15"/>
      <c r="L21" s="15"/>
      <c r="M21" s="14"/>
      <c r="N21" s="14"/>
      <c r="O21" s="14">
        <v>1</v>
      </c>
      <c r="P21" s="14">
        <f>O21*30*0.9</f>
        <v>27</v>
      </c>
      <c r="Q21" s="14">
        <v>25</v>
      </c>
      <c r="R21" s="16">
        <f t="shared" si="4"/>
        <v>87.3</v>
      </c>
      <c r="S21" s="14"/>
      <c r="T21" s="14"/>
      <c r="U21" s="14">
        <v>2</v>
      </c>
      <c r="V21" s="16">
        <f t="shared" si="1"/>
        <v>15.984000000000002</v>
      </c>
      <c r="W21" s="14">
        <v>1</v>
      </c>
      <c r="X21" s="14">
        <f>W21*424.98*0.9</f>
        <v>382.482</v>
      </c>
      <c r="Y21" s="14"/>
      <c r="Z21" s="14"/>
      <c r="AA21" s="14">
        <v>372</v>
      </c>
      <c r="AB21" s="16">
        <f t="shared" si="6"/>
        <v>539.3628</v>
      </c>
      <c r="AC21" s="14">
        <v>372</v>
      </c>
      <c r="AD21" s="16">
        <f t="shared" si="5"/>
        <v>278.8884</v>
      </c>
      <c r="AE21" s="16"/>
      <c r="AF21" s="16"/>
      <c r="AG21" s="16"/>
      <c r="AH21" s="16"/>
      <c r="AI21" s="16"/>
      <c r="AJ21" s="16"/>
      <c r="AK21" s="13">
        <v>1</v>
      </c>
      <c r="AL21" s="17">
        <f t="shared" si="2"/>
        <v>11.799</v>
      </c>
      <c r="AM21" s="15">
        <f t="shared" si="3"/>
        <v>1717.6661999999997</v>
      </c>
      <c r="AN21" s="5"/>
    </row>
    <row r="22" spans="1:40" ht="18.75">
      <c r="A22" s="51">
        <v>13</v>
      </c>
      <c r="B22" s="52" t="s">
        <v>16</v>
      </c>
      <c r="C22" s="56" t="s">
        <v>24</v>
      </c>
      <c r="D22" s="13">
        <v>1</v>
      </c>
      <c r="E22" s="14"/>
      <c r="F22" s="14"/>
      <c r="G22" s="14"/>
      <c r="H22" s="14"/>
      <c r="I22" s="14"/>
      <c r="J22" s="15"/>
      <c r="K22" s="14">
        <v>250</v>
      </c>
      <c r="L22" s="15">
        <f>K22*0.5*0.9</f>
        <v>112.5</v>
      </c>
      <c r="M22" s="14"/>
      <c r="N22" s="14"/>
      <c r="O22" s="14"/>
      <c r="P22" s="14"/>
      <c r="Q22" s="14">
        <v>20</v>
      </c>
      <c r="R22" s="16">
        <f t="shared" si="4"/>
        <v>69.84</v>
      </c>
      <c r="S22" s="14"/>
      <c r="T22" s="14"/>
      <c r="U22" s="14">
        <v>2</v>
      </c>
      <c r="V22" s="16">
        <f t="shared" si="1"/>
        <v>15.984000000000002</v>
      </c>
      <c r="W22" s="14">
        <v>1</v>
      </c>
      <c r="X22" s="14">
        <f>W22*424.98*0.9</f>
        <v>382.482</v>
      </c>
      <c r="Y22" s="14"/>
      <c r="Z22" s="14"/>
      <c r="AA22" s="14">
        <v>200</v>
      </c>
      <c r="AB22" s="16">
        <f t="shared" si="6"/>
        <v>289.98</v>
      </c>
      <c r="AC22" s="14">
        <v>200</v>
      </c>
      <c r="AD22" s="16">
        <f t="shared" si="5"/>
        <v>149.94</v>
      </c>
      <c r="AE22" s="16"/>
      <c r="AF22" s="16"/>
      <c r="AG22" s="16"/>
      <c r="AH22" s="16"/>
      <c r="AI22" s="16"/>
      <c r="AJ22" s="16"/>
      <c r="AK22" s="13">
        <v>1</v>
      </c>
      <c r="AL22" s="17">
        <f t="shared" si="2"/>
        <v>11.799</v>
      </c>
      <c r="AM22" s="15">
        <f t="shared" si="3"/>
        <v>1032.525</v>
      </c>
      <c r="AN22" s="5"/>
    </row>
    <row r="23" spans="1:40" ht="18.75">
      <c r="A23" s="54">
        <v>14</v>
      </c>
      <c r="B23" s="52" t="s">
        <v>16</v>
      </c>
      <c r="C23" s="58" t="s">
        <v>105</v>
      </c>
      <c r="D23" s="13">
        <v>1</v>
      </c>
      <c r="E23" s="14"/>
      <c r="F23" s="14"/>
      <c r="G23" s="14"/>
      <c r="H23" s="14"/>
      <c r="I23" s="14"/>
      <c r="J23" s="15"/>
      <c r="K23" s="14"/>
      <c r="L23" s="15"/>
      <c r="M23" s="14"/>
      <c r="N23" s="14"/>
      <c r="O23" s="14"/>
      <c r="P23" s="14"/>
      <c r="Q23" s="14"/>
      <c r="R23" s="16"/>
      <c r="S23" s="14"/>
      <c r="T23" s="14"/>
      <c r="U23" s="14"/>
      <c r="V23" s="16"/>
      <c r="W23" s="14"/>
      <c r="X23" s="14"/>
      <c r="Y23" s="14">
        <v>1</v>
      </c>
      <c r="Z23" s="14">
        <v>1104.82</v>
      </c>
      <c r="AA23" s="14">
        <v>477.4</v>
      </c>
      <c r="AB23" s="16">
        <f t="shared" si="6"/>
        <v>692.1822599999999</v>
      </c>
      <c r="AC23" s="14">
        <v>477.4</v>
      </c>
      <c r="AD23" s="16">
        <f t="shared" si="5"/>
        <v>357.90677999999997</v>
      </c>
      <c r="AE23" s="16"/>
      <c r="AF23" s="16"/>
      <c r="AG23" s="16"/>
      <c r="AH23" s="16"/>
      <c r="AI23" s="16"/>
      <c r="AJ23" s="16"/>
      <c r="AK23" s="13">
        <v>1</v>
      </c>
      <c r="AL23" s="17">
        <f t="shared" si="2"/>
        <v>11.799</v>
      </c>
      <c r="AM23" s="15">
        <f t="shared" si="3"/>
        <v>2166.7080399999995</v>
      </c>
      <c r="AN23" s="5"/>
    </row>
    <row r="24" spans="1:40" ht="18.75" customHeight="1">
      <c r="A24" s="51">
        <v>15</v>
      </c>
      <c r="B24" s="52" t="s">
        <v>16</v>
      </c>
      <c r="C24" s="58" t="s">
        <v>25</v>
      </c>
      <c r="D24" s="13">
        <v>1</v>
      </c>
      <c r="E24" s="14"/>
      <c r="F24" s="14"/>
      <c r="G24" s="14"/>
      <c r="H24" s="14"/>
      <c r="I24" s="14"/>
      <c r="J24" s="15"/>
      <c r="K24" s="14">
        <v>300</v>
      </c>
      <c r="L24" s="15">
        <f>K24*0.5*0.9</f>
        <v>135</v>
      </c>
      <c r="M24" s="14">
        <v>120</v>
      </c>
      <c r="N24" s="15">
        <f>M24*0.611*0.9</f>
        <v>65.988</v>
      </c>
      <c r="O24" s="14"/>
      <c r="P24" s="14"/>
      <c r="Q24" s="14">
        <v>20</v>
      </c>
      <c r="R24" s="16">
        <f t="shared" si="4"/>
        <v>69.84</v>
      </c>
      <c r="S24" s="14"/>
      <c r="T24" s="14"/>
      <c r="U24" s="14">
        <v>2</v>
      </c>
      <c r="V24" s="16">
        <f t="shared" si="1"/>
        <v>15.984000000000002</v>
      </c>
      <c r="W24" s="14">
        <v>1</v>
      </c>
      <c r="X24" s="14">
        <f>W24*424.98*0.9</f>
        <v>382.482</v>
      </c>
      <c r="Y24" s="14"/>
      <c r="Z24" s="14"/>
      <c r="AA24" s="14">
        <v>110</v>
      </c>
      <c r="AB24" s="16">
        <f t="shared" si="6"/>
        <v>159.489</v>
      </c>
      <c r="AC24" s="14">
        <v>110</v>
      </c>
      <c r="AD24" s="16">
        <f t="shared" si="5"/>
        <v>82.467</v>
      </c>
      <c r="AE24" s="16">
        <v>200</v>
      </c>
      <c r="AF24" s="16">
        <f>AE24*0.278*0.9</f>
        <v>50.040000000000006</v>
      </c>
      <c r="AG24" s="16"/>
      <c r="AH24" s="16"/>
      <c r="AI24" s="16"/>
      <c r="AJ24" s="16"/>
      <c r="AK24" s="13">
        <v>1</v>
      </c>
      <c r="AL24" s="17">
        <f t="shared" si="2"/>
        <v>11.799</v>
      </c>
      <c r="AM24" s="15">
        <f t="shared" si="3"/>
        <v>973.0890000000002</v>
      </c>
      <c r="AN24" s="5"/>
    </row>
    <row r="25" spans="1:40" ht="18.75">
      <c r="A25" s="51">
        <v>16</v>
      </c>
      <c r="B25" s="52" t="s">
        <v>16</v>
      </c>
      <c r="C25" s="56" t="s">
        <v>26</v>
      </c>
      <c r="D25" s="13">
        <v>1</v>
      </c>
      <c r="E25" s="14"/>
      <c r="F25" s="14"/>
      <c r="G25" s="14"/>
      <c r="H25" s="14"/>
      <c r="I25" s="14">
        <v>800</v>
      </c>
      <c r="J25" s="15">
        <f t="shared" si="0"/>
        <v>599.76</v>
      </c>
      <c r="K25" s="15"/>
      <c r="L25" s="15"/>
      <c r="M25" s="14">
        <v>210</v>
      </c>
      <c r="N25" s="15">
        <f>M25*0.611*0.9</f>
        <v>115.479</v>
      </c>
      <c r="O25" s="14"/>
      <c r="P25" s="14"/>
      <c r="Q25" s="14">
        <v>40</v>
      </c>
      <c r="R25" s="16">
        <f t="shared" si="4"/>
        <v>139.68</v>
      </c>
      <c r="S25" s="14"/>
      <c r="T25" s="14"/>
      <c r="U25" s="14">
        <v>2</v>
      </c>
      <c r="V25" s="16">
        <f t="shared" si="1"/>
        <v>15.984000000000002</v>
      </c>
      <c r="W25" s="14">
        <v>1</v>
      </c>
      <c r="X25" s="14">
        <f>W25*424.98*0.9</f>
        <v>382.482</v>
      </c>
      <c r="Y25" s="14">
        <v>1</v>
      </c>
      <c r="Z25" s="14">
        <f>Y25*412.94*0.9</f>
        <v>371.646</v>
      </c>
      <c r="AA25" s="14">
        <v>200</v>
      </c>
      <c r="AB25" s="16">
        <f t="shared" si="6"/>
        <v>289.98</v>
      </c>
      <c r="AC25" s="14">
        <v>200</v>
      </c>
      <c r="AD25" s="16">
        <f t="shared" si="5"/>
        <v>149.94</v>
      </c>
      <c r="AE25" s="16"/>
      <c r="AF25" s="16"/>
      <c r="AG25" s="16"/>
      <c r="AH25" s="16"/>
      <c r="AI25" s="16"/>
      <c r="AJ25" s="16"/>
      <c r="AK25" s="13">
        <v>1</v>
      </c>
      <c r="AL25" s="17">
        <f t="shared" si="2"/>
        <v>11.799</v>
      </c>
      <c r="AM25" s="15">
        <f t="shared" si="3"/>
        <v>2076.75</v>
      </c>
      <c r="AN25" s="5"/>
    </row>
    <row r="26" spans="1:40" ht="18.75">
      <c r="A26" s="54">
        <v>17</v>
      </c>
      <c r="B26" s="52" t="s">
        <v>16</v>
      </c>
      <c r="C26" s="56" t="s">
        <v>27</v>
      </c>
      <c r="D26" s="13">
        <v>1</v>
      </c>
      <c r="E26" s="14"/>
      <c r="F26" s="14"/>
      <c r="G26" s="14"/>
      <c r="H26" s="14"/>
      <c r="I26" s="14">
        <v>400</v>
      </c>
      <c r="J26" s="15">
        <f t="shared" si="0"/>
        <v>299.88</v>
      </c>
      <c r="K26" s="15"/>
      <c r="L26" s="15"/>
      <c r="M26" s="14"/>
      <c r="N26" s="14"/>
      <c r="O26" s="14"/>
      <c r="P26" s="14"/>
      <c r="Q26" s="14">
        <v>30</v>
      </c>
      <c r="R26" s="16">
        <f t="shared" si="4"/>
        <v>104.75999999999999</v>
      </c>
      <c r="S26" s="14"/>
      <c r="T26" s="14"/>
      <c r="U26" s="14">
        <v>2</v>
      </c>
      <c r="V26" s="16">
        <f t="shared" si="1"/>
        <v>15.984000000000002</v>
      </c>
      <c r="W26" s="14"/>
      <c r="X26" s="14"/>
      <c r="Y26" s="14"/>
      <c r="Z26" s="14"/>
      <c r="AA26" s="14">
        <v>597</v>
      </c>
      <c r="AB26" s="16">
        <f t="shared" si="6"/>
        <v>865.5903</v>
      </c>
      <c r="AC26" s="14">
        <v>597</v>
      </c>
      <c r="AD26" s="16">
        <f t="shared" si="5"/>
        <v>447.5709</v>
      </c>
      <c r="AE26" s="16"/>
      <c r="AF26" s="16"/>
      <c r="AG26" s="16"/>
      <c r="AH26" s="16"/>
      <c r="AI26" s="16"/>
      <c r="AJ26" s="16"/>
      <c r="AK26" s="13">
        <v>1</v>
      </c>
      <c r="AL26" s="17">
        <f t="shared" si="2"/>
        <v>11.799</v>
      </c>
      <c r="AM26" s="15">
        <f t="shared" si="3"/>
        <v>1745.5841999999998</v>
      </c>
      <c r="AN26" s="5"/>
    </row>
    <row r="27" spans="1:40" ht="18.75">
      <c r="A27" s="51">
        <v>18</v>
      </c>
      <c r="B27" s="52" t="s">
        <v>16</v>
      </c>
      <c r="C27" s="56" t="s">
        <v>28</v>
      </c>
      <c r="D27" s="13">
        <v>1</v>
      </c>
      <c r="E27" s="14"/>
      <c r="F27" s="14"/>
      <c r="G27" s="14"/>
      <c r="H27" s="14"/>
      <c r="I27" s="14">
        <v>300</v>
      </c>
      <c r="J27" s="15">
        <f t="shared" si="0"/>
        <v>224.91</v>
      </c>
      <c r="K27" s="15"/>
      <c r="L27" s="15"/>
      <c r="M27" s="14"/>
      <c r="N27" s="14"/>
      <c r="O27" s="14"/>
      <c r="P27" s="14"/>
      <c r="Q27" s="14">
        <v>20</v>
      </c>
      <c r="R27" s="16">
        <f t="shared" si="4"/>
        <v>69.84</v>
      </c>
      <c r="S27" s="14"/>
      <c r="T27" s="14"/>
      <c r="U27" s="14">
        <v>2</v>
      </c>
      <c r="V27" s="16">
        <f t="shared" si="1"/>
        <v>15.984000000000002</v>
      </c>
      <c r="W27" s="14"/>
      <c r="X27" s="14"/>
      <c r="Y27" s="14"/>
      <c r="Z27" s="14"/>
      <c r="AA27" s="14">
        <v>115</v>
      </c>
      <c r="AB27" s="16">
        <f t="shared" si="6"/>
        <v>166.7385</v>
      </c>
      <c r="AC27" s="14">
        <v>115</v>
      </c>
      <c r="AD27" s="16">
        <f t="shared" si="5"/>
        <v>86.2155</v>
      </c>
      <c r="AE27" s="16"/>
      <c r="AF27" s="16"/>
      <c r="AG27" s="16"/>
      <c r="AH27" s="16"/>
      <c r="AI27" s="16"/>
      <c r="AJ27" s="16"/>
      <c r="AK27" s="13">
        <v>1</v>
      </c>
      <c r="AL27" s="17">
        <f t="shared" si="2"/>
        <v>11.799</v>
      </c>
      <c r="AM27" s="15">
        <f t="shared" si="3"/>
        <v>575.487</v>
      </c>
      <c r="AN27" s="5"/>
    </row>
    <row r="28" spans="1:40" ht="19.5">
      <c r="A28" s="51">
        <v>19</v>
      </c>
      <c r="B28" s="52" t="s">
        <v>16</v>
      </c>
      <c r="C28" s="56" t="s">
        <v>29</v>
      </c>
      <c r="D28" s="13">
        <v>1</v>
      </c>
      <c r="E28" s="14"/>
      <c r="F28" s="14"/>
      <c r="G28" s="14"/>
      <c r="H28" s="14"/>
      <c r="I28" s="14">
        <v>400</v>
      </c>
      <c r="J28" s="15">
        <f t="shared" si="0"/>
        <v>299.88</v>
      </c>
      <c r="K28" s="15"/>
      <c r="L28" s="15"/>
      <c r="M28" s="14"/>
      <c r="N28" s="14"/>
      <c r="O28" s="14"/>
      <c r="P28" s="14"/>
      <c r="Q28" s="14">
        <v>20</v>
      </c>
      <c r="R28" s="16">
        <f t="shared" si="4"/>
        <v>69.84</v>
      </c>
      <c r="S28" s="14"/>
      <c r="T28" s="14"/>
      <c r="U28" s="14">
        <v>2</v>
      </c>
      <c r="V28" s="16">
        <f t="shared" si="1"/>
        <v>15.984000000000002</v>
      </c>
      <c r="W28" s="19"/>
      <c r="X28" s="14"/>
      <c r="Y28" s="14"/>
      <c r="Z28" s="14"/>
      <c r="AA28" s="14">
        <v>322</v>
      </c>
      <c r="AB28" s="16">
        <f t="shared" si="6"/>
        <v>466.8678</v>
      </c>
      <c r="AC28" s="14">
        <v>322</v>
      </c>
      <c r="AD28" s="16">
        <f t="shared" si="5"/>
        <v>241.4034</v>
      </c>
      <c r="AE28" s="16"/>
      <c r="AF28" s="16"/>
      <c r="AG28" s="16"/>
      <c r="AH28" s="16"/>
      <c r="AI28" s="16"/>
      <c r="AJ28" s="16"/>
      <c r="AK28" s="13">
        <v>1</v>
      </c>
      <c r="AL28" s="17">
        <f t="shared" si="2"/>
        <v>11.799</v>
      </c>
      <c r="AM28" s="15">
        <f t="shared" si="3"/>
        <v>1105.7742</v>
      </c>
      <c r="AN28" s="5"/>
    </row>
    <row r="29" spans="1:40" ht="18.75">
      <c r="A29" s="54">
        <v>20</v>
      </c>
      <c r="B29" s="52" t="s">
        <v>16</v>
      </c>
      <c r="C29" s="56" t="s">
        <v>30</v>
      </c>
      <c r="D29" s="13">
        <v>1</v>
      </c>
      <c r="E29" s="14"/>
      <c r="F29" s="14"/>
      <c r="G29" s="14"/>
      <c r="H29" s="14"/>
      <c r="I29" s="14">
        <v>400</v>
      </c>
      <c r="J29" s="15">
        <f t="shared" si="0"/>
        <v>299.88</v>
      </c>
      <c r="K29" s="15"/>
      <c r="L29" s="15"/>
      <c r="M29" s="14"/>
      <c r="N29" s="14"/>
      <c r="O29" s="14"/>
      <c r="P29" s="14"/>
      <c r="Q29" s="14">
        <v>20</v>
      </c>
      <c r="R29" s="16">
        <f t="shared" si="4"/>
        <v>69.84</v>
      </c>
      <c r="S29" s="14"/>
      <c r="T29" s="14"/>
      <c r="U29" s="14">
        <v>2</v>
      </c>
      <c r="V29" s="16">
        <f t="shared" si="1"/>
        <v>15.984000000000002</v>
      </c>
      <c r="W29" s="14"/>
      <c r="X29" s="14"/>
      <c r="Y29" s="14"/>
      <c r="Z29" s="14"/>
      <c r="AA29" s="14">
        <v>222</v>
      </c>
      <c r="AB29" s="16">
        <f t="shared" si="6"/>
        <v>321.8778</v>
      </c>
      <c r="AC29" s="14">
        <v>222</v>
      </c>
      <c r="AD29" s="16">
        <f t="shared" si="5"/>
        <v>166.4334</v>
      </c>
      <c r="AE29" s="16"/>
      <c r="AF29" s="16"/>
      <c r="AG29" s="16"/>
      <c r="AH29" s="16"/>
      <c r="AI29" s="16"/>
      <c r="AJ29" s="16"/>
      <c r="AK29" s="13">
        <v>1</v>
      </c>
      <c r="AL29" s="17">
        <f t="shared" si="2"/>
        <v>11.799</v>
      </c>
      <c r="AM29" s="15">
        <f t="shared" si="3"/>
        <v>885.8142</v>
      </c>
      <c r="AN29" s="5"/>
    </row>
    <row r="30" spans="1:40" ht="18.75">
      <c r="A30" s="51">
        <v>21</v>
      </c>
      <c r="B30" s="52" t="s">
        <v>16</v>
      </c>
      <c r="C30" s="56" t="s">
        <v>31</v>
      </c>
      <c r="D30" s="13">
        <v>1</v>
      </c>
      <c r="E30" s="14"/>
      <c r="F30" s="14"/>
      <c r="G30" s="14"/>
      <c r="H30" s="14"/>
      <c r="I30" s="14">
        <v>300</v>
      </c>
      <c r="J30" s="15">
        <f t="shared" si="0"/>
        <v>224.91</v>
      </c>
      <c r="K30" s="15"/>
      <c r="L30" s="15"/>
      <c r="M30" s="14"/>
      <c r="N30" s="14"/>
      <c r="O30" s="14"/>
      <c r="P30" s="14"/>
      <c r="Q30" s="14">
        <v>20</v>
      </c>
      <c r="R30" s="16">
        <f t="shared" si="4"/>
        <v>69.84</v>
      </c>
      <c r="S30" s="14"/>
      <c r="T30" s="14"/>
      <c r="U30" s="14">
        <v>2</v>
      </c>
      <c r="V30" s="16">
        <f t="shared" si="1"/>
        <v>15.984000000000002</v>
      </c>
      <c r="W30" s="14">
        <v>1</v>
      </c>
      <c r="X30" s="14">
        <f>W30*424.98*0.9</f>
        <v>382.482</v>
      </c>
      <c r="Y30" s="14"/>
      <c r="Z30" s="14"/>
      <c r="AA30" s="14">
        <v>170</v>
      </c>
      <c r="AB30" s="16">
        <f t="shared" si="6"/>
        <v>246.483</v>
      </c>
      <c r="AC30" s="14">
        <v>170</v>
      </c>
      <c r="AD30" s="16">
        <f t="shared" si="5"/>
        <v>127.44899999999998</v>
      </c>
      <c r="AE30" s="16"/>
      <c r="AF30" s="16"/>
      <c r="AG30" s="16"/>
      <c r="AH30" s="16"/>
      <c r="AI30" s="16"/>
      <c r="AJ30" s="16"/>
      <c r="AK30" s="13">
        <v>1</v>
      </c>
      <c r="AL30" s="17">
        <f t="shared" si="2"/>
        <v>11.799</v>
      </c>
      <c r="AM30" s="15">
        <f t="shared" si="3"/>
        <v>1078.9470000000001</v>
      </c>
      <c r="AN30" s="5"/>
    </row>
    <row r="31" spans="1:40" ht="18.75">
      <c r="A31" s="51">
        <v>22</v>
      </c>
      <c r="B31" s="52" t="s">
        <v>16</v>
      </c>
      <c r="C31" s="56" t="s">
        <v>32</v>
      </c>
      <c r="D31" s="13">
        <v>1</v>
      </c>
      <c r="E31" s="14"/>
      <c r="F31" s="14"/>
      <c r="G31" s="14"/>
      <c r="H31" s="14"/>
      <c r="I31" s="14">
        <v>700</v>
      </c>
      <c r="J31" s="15">
        <f t="shared" si="0"/>
        <v>524.7900000000001</v>
      </c>
      <c r="K31" s="15"/>
      <c r="L31" s="15"/>
      <c r="M31" s="14"/>
      <c r="N31" s="14"/>
      <c r="O31" s="14"/>
      <c r="P31" s="14"/>
      <c r="Q31" s="14">
        <v>20</v>
      </c>
      <c r="R31" s="16">
        <f t="shared" si="4"/>
        <v>69.84</v>
      </c>
      <c r="S31" s="14"/>
      <c r="T31" s="14"/>
      <c r="U31" s="14">
        <v>2</v>
      </c>
      <c r="V31" s="16">
        <f t="shared" si="1"/>
        <v>15.984000000000002</v>
      </c>
      <c r="W31" s="14">
        <v>1</v>
      </c>
      <c r="X31" s="14">
        <f>W31*424.98*0.9</f>
        <v>382.482</v>
      </c>
      <c r="Y31" s="14"/>
      <c r="Z31" s="14"/>
      <c r="AA31" s="14">
        <v>120</v>
      </c>
      <c r="AB31" s="16">
        <f t="shared" si="6"/>
        <v>173.988</v>
      </c>
      <c r="AC31" s="14">
        <v>120</v>
      </c>
      <c r="AD31" s="16">
        <f t="shared" si="5"/>
        <v>89.964</v>
      </c>
      <c r="AE31" s="16"/>
      <c r="AF31" s="16"/>
      <c r="AG31" s="16"/>
      <c r="AH31" s="16"/>
      <c r="AI31" s="16"/>
      <c r="AJ31" s="16"/>
      <c r="AK31" s="13">
        <v>1</v>
      </c>
      <c r="AL31" s="17">
        <f t="shared" si="2"/>
        <v>11.799</v>
      </c>
      <c r="AM31" s="15">
        <f t="shared" si="3"/>
        <v>1268.8470000000002</v>
      </c>
      <c r="AN31" s="5"/>
    </row>
    <row r="32" spans="1:40" ht="18.75">
      <c r="A32" s="54">
        <v>23</v>
      </c>
      <c r="B32" s="52" t="s">
        <v>16</v>
      </c>
      <c r="C32" s="57" t="s">
        <v>33</v>
      </c>
      <c r="D32" s="13">
        <v>1</v>
      </c>
      <c r="E32" s="14"/>
      <c r="F32" s="14"/>
      <c r="G32" s="14"/>
      <c r="H32" s="14"/>
      <c r="I32" s="14">
        <v>800</v>
      </c>
      <c r="J32" s="15">
        <f t="shared" si="0"/>
        <v>599.76</v>
      </c>
      <c r="K32" s="15"/>
      <c r="L32" s="15"/>
      <c r="M32" s="14"/>
      <c r="N32" s="14"/>
      <c r="O32" s="14"/>
      <c r="P32" s="14"/>
      <c r="Q32" s="14">
        <v>20</v>
      </c>
      <c r="R32" s="16">
        <f t="shared" si="4"/>
        <v>69.84</v>
      </c>
      <c r="S32" s="14"/>
      <c r="T32" s="14"/>
      <c r="U32" s="14">
        <v>2</v>
      </c>
      <c r="V32" s="16">
        <f t="shared" si="1"/>
        <v>15.984000000000002</v>
      </c>
      <c r="W32" s="14"/>
      <c r="X32" s="14"/>
      <c r="Y32" s="14"/>
      <c r="Z32" s="14"/>
      <c r="AA32" s="14"/>
      <c r="AB32" s="16"/>
      <c r="AC32" s="14"/>
      <c r="AD32" s="16"/>
      <c r="AE32" s="16"/>
      <c r="AF32" s="16"/>
      <c r="AG32" s="16"/>
      <c r="AH32" s="16"/>
      <c r="AI32" s="16"/>
      <c r="AJ32" s="16"/>
      <c r="AK32" s="13">
        <v>1</v>
      </c>
      <c r="AL32" s="17">
        <f t="shared" si="2"/>
        <v>11.799</v>
      </c>
      <c r="AM32" s="15">
        <f t="shared" si="3"/>
        <v>697.383</v>
      </c>
      <c r="AN32" s="5"/>
    </row>
    <row r="33" spans="1:40" ht="16.5" customHeight="1">
      <c r="A33" s="51">
        <v>24</v>
      </c>
      <c r="B33" s="52" t="s">
        <v>16</v>
      </c>
      <c r="C33" s="57" t="s">
        <v>34</v>
      </c>
      <c r="D33" s="13">
        <v>1</v>
      </c>
      <c r="E33" s="14"/>
      <c r="F33" s="14"/>
      <c r="G33" s="14"/>
      <c r="H33" s="14"/>
      <c r="I33" s="14">
        <v>250</v>
      </c>
      <c r="J33" s="15">
        <f t="shared" si="0"/>
        <v>187.425</v>
      </c>
      <c r="K33" s="15"/>
      <c r="L33" s="15"/>
      <c r="M33" s="14"/>
      <c r="N33" s="14"/>
      <c r="O33" s="14"/>
      <c r="P33" s="14"/>
      <c r="Q33" s="14">
        <v>30</v>
      </c>
      <c r="R33" s="16">
        <f t="shared" si="4"/>
        <v>104.75999999999999</v>
      </c>
      <c r="S33" s="14"/>
      <c r="T33" s="14"/>
      <c r="U33" s="14">
        <v>2</v>
      </c>
      <c r="V33" s="16">
        <f t="shared" si="1"/>
        <v>15.984000000000002</v>
      </c>
      <c r="W33" s="14"/>
      <c r="X33" s="14"/>
      <c r="Y33" s="14"/>
      <c r="Z33" s="14"/>
      <c r="AA33" s="14">
        <v>100</v>
      </c>
      <c r="AB33" s="16">
        <f t="shared" si="6"/>
        <v>144.99</v>
      </c>
      <c r="AC33" s="14">
        <v>100</v>
      </c>
      <c r="AD33" s="16">
        <f t="shared" si="5"/>
        <v>74.97</v>
      </c>
      <c r="AE33" s="16"/>
      <c r="AF33" s="16"/>
      <c r="AG33" s="16"/>
      <c r="AH33" s="16"/>
      <c r="AI33" s="16"/>
      <c r="AJ33" s="16"/>
      <c r="AK33" s="13">
        <v>1</v>
      </c>
      <c r="AL33" s="17">
        <f t="shared" si="2"/>
        <v>11.799</v>
      </c>
      <c r="AM33" s="15">
        <f t="shared" si="3"/>
        <v>539.9280000000001</v>
      </c>
      <c r="AN33" s="5"/>
    </row>
    <row r="34" spans="1:40" ht="18.75">
      <c r="A34" s="51">
        <v>25</v>
      </c>
      <c r="B34" s="52" t="s">
        <v>16</v>
      </c>
      <c r="C34" s="57" t="s">
        <v>35</v>
      </c>
      <c r="D34" s="13">
        <v>1</v>
      </c>
      <c r="E34" s="14"/>
      <c r="F34" s="14"/>
      <c r="G34" s="14"/>
      <c r="H34" s="14"/>
      <c r="I34" s="14">
        <v>300</v>
      </c>
      <c r="J34" s="15">
        <f t="shared" si="0"/>
        <v>224.91</v>
      </c>
      <c r="K34" s="15"/>
      <c r="L34" s="15"/>
      <c r="M34" s="14"/>
      <c r="N34" s="14"/>
      <c r="O34" s="14"/>
      <c r="P34" s="14"/>
      <c r="Q34" s="14">
        <v>20</v>
      </c>
      <c r="R34" s="16">
        <f t="shared" si="4"/>
        <v>69.84</v>
      </c>
      <c r="S34" s="14"/>
      <c r="T34" s="14"/>
      <c r="U34" s="14">
        <v>2</v>
      </c>
      <c r="V34" s="16">
        <f t="shared" si="1"/>
        <v>15.984000000000002</v>
      </c>
      <c r="W34" s="14"/>
      <c r="X34" s="14"/>
      <c r="Y34" s="14"/>
      <c r="Z34" s="14"/>
      <c r="AA34" s="14">
        <v>149</v>
      </c>
      <c r="AB34" s="16">
        <f t="shared" si="6"/>
        <v>216.0351</v>
      </c>
      <c r="AC34" s="14">
        <v>149</v>
      </c>
      <c r="AD34" s="16">
        <f t="shared" si="5"/>
        <v>111.7053</v>
      </c>
      <c r="AE34" s="16"/>
      <c r="AF34" s="16"/>
      <c r="AG34" s="16"/>
      <c r="AH34" s="16"/>
      <c r="AI34" s="16"/>
      <c r="AJ34" s="16"/>
      <c r="AK34" s="13">
        <v>1</v>
      </c>
      <c r="AL34" s="17">
        <f t="shared" si="2"/>
        <v>11.799</v>
      </c>
      <c r="AM34" s="15">
        <f t="shared" si="3"/>
        <v>650.2733999999999</v>
      </c>
      <c r="AN34" s="5"/>
    </row>
    <row r="35" spans="1:40" ht="18.75">
      <c r="A35" s="54">
        <v>26</v>
      </c>
      <c r="B35" s="52" t="s">
        <v>16</v>
      </c>
      <c r="C35" s="57" t="s">
        <v>36</v>
      </c>
      <c r="D35" s="13">
        <v>1</v>
      </c>
      <c r="E35" s="14"/>
      <c r="F35" s="14"/>
      <c r="G35" s="14"/>
      <c r="H35" s="14"/>
      <c r="I35" s="14">
        <v>300</v>
      </c>
      <c r="J35" s="15">
        <f t="shared" si="0"/>
        <v>224.91</v>
      </c>
      <c r="K35" s="15"/>
      <c r="L35" s="15"/>
      <c r="M35" s="14">
        <v>270</v>
      </c>
      <c r="N35" s="15">
        <f>M35*0.611*0.9</f>
        <v>148.473</v>
      </c>
      <c r="O35" s="14"/>
      <c r="P35" s="14"/>
      <c r="Q35" s="14">
        <v>20</v>
      </c>
      <c r="R35" s="16">
        <f t="shared" si="4"/>
        <v>69.84</v>
      </c>
      <c r="S35" s="14"/>
      <c r="T35" s="14"/>
      <c r="U35" s="14">
        <v>2</v>
      </c>
      <c r="V35" s="16">
        <f t="shared" si="1"/>
        <v>15.984000000000002</v>
      </c>
      <c r="W35" s="14"/>
      <c r="X35" s="14"/>
      <c r="Y35" s="14"/>
      <c r="Z35" s="14"/>
      <c r="AA35" s="14">
        <v>201</v>
      </c>
      <c r="AB35" s="16">
        <f t="shared" si="6"/>
        <v>291.4299</v>
      </c>
      <c r="AC35" s="14">
        <v>201</v>
      </c>
      <c r="AD35" s="16">
        <f t="shared" si="5"/>
        <v>150.6897</v>
      </c>
      <c r="AE35" s="16"/>
      <c r="AF35" s="16"/>
      <c r="AG35" s="16"/>
      <c r="AH35" s="16"/>
      <c r="AI35" s="16"/>
      <c r="AJ35" s="16"/>
      <c r="AK35" s="13">
        <v>1</v>
      </c>
      <c r="AL35" s="17">
        <f t="shared" si="2"/>
        <v>11.799</v>
      </c>
      <c r="AM35" s="15">
        <f t="shared" si="3"/>
        <v>913.1256</v>
      </c>
      <c r="AN35" s="5"/>
    </row>
    <row r="36" spans="1:40" ht="18.75">
      <c r="A36" s="51">
        <v>27</v>
      </c>
      <c r="B36" s="52" t="s">
        <v>16</v>
      </c>
      <c r="C36" s="56" t="s">
        <v>74</v>
      </c>
      <c r="D36" s="13">
        <v>1</v>
      </c>
      <c r="E36" s="14"/>
      <c r="F36" s="14"/>
      <c r="G36" s="14"/>
      <c r="H36" s="14"/>
      <c r="I36" s="14"/>
      <c r="J36" s="15"/>
      <c r="K36" s="15"/>
      <c r="L36" s="15"/>
      <c r="M36" s="14"/>
      <c r="N36" s="14"/>
      <c r="O36" s="14"/>
      <c r="P36" s="14"/>
      <c r="Q36" s="14"/>
      <c r="R36" s="16"/>
      <c r="S36" s="14"/>
      <c r="T36" s="14"/>
      <c r="U36" s="14">
        <v>2</v>
      </c>
      <c r="V36" s="16">
        <f t="shared" si="1"/>
        <v>15.984000000000002</v>
      </c>
      <c r="W36" s="14"/>
      <c r="X36" s="14"/>
      <c r="Y36" s="14">
        <v>1</v>
      </c>
      <c r="Z36" s="14">
        <v>869.76</v>
      </c>
      <c r="AA36" s="14">
        <v>236</v>
      </c>
      <c r="AB36" s="16">
        <f t="shared" si="6"/>
        <v>342.1764</v>
      </c>
      <c r="AC36" s="14">
        <v>236</v>
      </c>
      <c r="AD36" s="16">
        <f t="shared" si="5"/>
        <v>176.9292</v>
      </c>
      <c r="AE36" s="16">
        <v>300</v>
      </c>
      <c r="AF36" s="16">
        <f>AE36*0.278*0.9</f>
        <v>75.06</v>
      </c>
      <c r="AG36" s="16"/>
      <c r="AH36" s="16"/>
      <c r="AI36" s="16"/>
      <c r="AJ36" s="16"/>
      <c r="AK36" s="13">
        <v>1</v>
      </c>
      <c r="AL36" s="17">
        <f t="shared" si="2"/>
        <v>11.799</v>
      </c>
      <c r="AM36" s="15">
        <f t="shared" si="3"/>
        <v>1491.7086</v>
      </c>
      <c r="AN36" s="5"/>
    </row>
    <row r="37" spans="1:40" ht="18.75">
      <c r="A37" s="51">
        <v>28</v>
      </c>
      <c r="B37" s="52" t="s">
        <v>16</v>
      </c>
      <c r="C37" s="57" t="s">
        <v>37</v>
      </c>
      <c r="D37" s="13">
        <v>1</v>
      </c>
      <c r="E37" s="14"/>
      <c r="F37" s="14"/>
      <c r="G37" s="14"/>
      <c r="H37" s="14"/>
      <c r="I37" s="14">
        <v>350</v>
      </c>
      <c r="J37" s="15">
        <f t="shared" si="0"/>
        <v>262.39500000000004</v>
      </c>
      <c r="K37" s="15"/>
      <c r="L37" s="15"/>
      <c r="M37" s="14"/>
      <c r="N37" s="14"/>
      <c r="O37" s="14"/>
      <c r="P37" s="14"/>
      <c r="Q37" s="14">
        <v>30</v>
      </c>
      <c r="R37" s="16">
        <f t="shared" si="4"/>
        <v>104.75999999999999</v>
      </c>
      <c r="S37" s="14"/>
      <c r="T37" s="14"/>
      <c r="U37" s="14">
        <v>2</v>
      </c>
      <c r="V37" s="16">
        <f t="shared" si="1"/>
        <v>15.984000000000002</v>
      </c>
      <c r="W37" s="14"/>
      <c r="X37" s="14"/>
      <c r="Y37" s="14">
        <v>1</v>
      </c>
      <c r="Z37" s="15">
        <f>Y37*412.94*0.9</f>
        <v>371.646</v>
      </c>
      <c r="AA37" s="14">
        <v>250</v>
      </c>
      <c r="AB37" s="16">
        <f t="shared" si="6"/>
        <v>362.475</v>
      </c>
      <c r="AC37" s="14">
        <v>250</v>
      </c>
      <c r="AD37" s="16">
        <f t="shared" si="5"/>
        <v>187.425</v>
      </c>
      <c r="AE37" s="16"/>
      <c r="AF37" s="16"/>
      <c r="AG37" s="16"/>
      <c r="AH37" s="16"/>
      <c r="AI37" s="16"/>
      <c r="AJ37" s="16"/>
      <c r="AK37" s="13">
        <v>1</v>
      </c>
      <c r="AL37" s="17">
        <f t="shared" si="2"/>
        <v>11.799</v>
      </c>
      <c r="AM37" s="15">
        <f t="shared" si="3"/>
        <v>1316.484</v>
      </c>
      <c r="AN37" s="5"/>
    </row>
    <row r="38" spans="1:40" ht="18.75">
      <c r="A38" s="54">
        <v>29</v>
      </c>
      <c r="B38" s="52" t="s">
        <v>16</v>
      </c>
      <c r="C38" s="57" t="s">
        <v>39</v>
      </c>
      <c r="D38" s="13">
        <v>1</v>
      </c>
      <c r="E38" s="14"/>
      <c r="F38" s="14"/>
      <c r="G38" s="14"/>
      <c r="H38" s="14"/>
      <c r="I38" s="14">
        <v>300</v>
      </c>
      <c r="J38" s="15">
        <f t="shared" si="0"/>
        <v>224.91</v>
      </c>
      <c r="K38" s="15"/>
      <c r="L38" s="15"/>
      <c r="M38" s="14"/>
      <c r="N38" s="14"/>
      <c r="O38" s="14"/>
      <c r="P38" s="14"/>
      <c r="Q38" s="14">
        <v>20</v>
      </c>
      <c r="R38" s="16">
        <f t="shared" si="4"/>
        <v>69.84</v>
      </c>
      <c r="S38" s="14"/>
      <c r="T38" s="14"/>
      <c r="U38" s="14">
        <v>2</v>
      </c>
      <c r="V38" s="16">
        <f t="shared" si="1"/>
        <v>15.984000000000002</v>
      </c>
      <c r="W38" s="14"/>
      <c r="X38" s="14"/>
      <c r="Y38" s="14"/>
      <c r="Z38" s="15"/>
      <c r="AA38" s="14">
        <v>183</v>
      </c>
      <c r="AB38" s="16">
        <f t="shared" si="6"/>
        <v>265.3317</v>
      </c>
      <c r="AC38" s="14">
        <v>183</v>
      </c>
      <c r="AD38" s="16">
        <f t="shared" si="5"/>
        <v>137.1951</v>
      </c>
      <c r="AE38" s="16"/>
      <c r="AF38" s="16"/>
      <c r="AG38" s="16"/>
      <c r="AH38" s="16"/>
      <c r="AI38" s="16"/>
      <c r="AJ38" s="16"/>
      <c r="AK38" s="13">
        <v>1</v>
      </c>
      <c r="AL38" s="17">
        <f t="shared" si="2"/>
        <v>11.799</v>
      </c>
      <c r="AM38" s="15">
        <f t="shared" si="3"/>
        <v>725.0598</v>
      </c>
      <c r="AN38" s="5"/>
    </row>
    <row r="39" spans="1:40" ht="18.75">
      <c r="A39" s="51">
        <v>30</v>
      </c>
      <c r="B39" s="52" t="s">
        <v>16</v>
      </c>
      <c r="C39" s="57" t="s">
        <v>40</v>
      </c>
      <c r="D39" s="13">
        <v>1</v>
      </c>
      <c r="E39" s="14"/>
      <c r="F39" s="14"/>
      <c r="G39" s="14"/>
      <c r="H39" s="14"/>
      <c r="I39" s="14"/>
      <c r="J39" s="15"/>
      <c r="K39" s="15"/>
      <c r="L39" s="15"/>
      <c r="M39" s="14">
        <v>120</v>
      </c>
      <c r="N39" s="15">
        <f>M39*0.611*0.9</f>
        <v>65.988</v>
      </c>
      <c r="O39" s="14"/>
      <c r="P39" s="14"/>
      <c r="Q39" s="14"/>
      <c r="R39" s="16"/>
      <c r="S39" s="14"/>
      <c r="T39" s="14"/>
      <c r="U39" s="14">
        <v>2</v>
      </c>
      <c r="V39" s="16">
        <f t="shared" si="1"/>
        <v>15.984000000000002</v>
      </c>
      <c r="W39" s="14"/>
      <c r="X39" s="14"/>
      <c r="Y39" s="14">
        <v>1</v>
      </c>
      <c r="Z39" s="15">
        <f>Y39*412.94*0.9</f>
        <v>371.646</v>
      </c>
      <c r="AA39" s="14"/>
      <c r="AB39" s="16"/>
      <c r="AC39" s="14"/>
      <c r="AD39" s="16"/>
      <c r="AE39" s="16"/>
      <c r="AF39" s="16"/>
      <c r="AG39" s="16"/>
      <c r="AH39" s="16"/>
      <c r="AI39" s="16"/>
      <c r="AJ39" s="16"/>
      <c r="AK39" s="13">
        <v>1</v>
      </c>
      <c r="AL39" s="17">
        <f t="shared" si="2"/>
        <v>11.799</v>
      </c>
      <c r="AM39" s="15">
        <f t="shared" si="3"/>
        <v>465.417</v>
      </c>
      <c r="AN39" s="5"/>
    </row>
    <row r="40" spans="1:40" ht="18.75">
      <c r="A40" s="51">
        <v>31</v>
      </c>
      <c r="B40" s="52" t="s">
        <v>16</v>
      </c>
      <c r="C40" s="57" t="s">
        <v>38</v>
      </c>
      <c r="D40" s="13">
        <v>1</v>
      </c>
      <c r="E40" s="14"/>
      <c r="F40" s="14"/>
      <c r="G40" s="14"/>
      <c r="H40" s="14"/>
      <c r="I40" s="14">
        <v>800</v>
      </c>
      <c r="J40" s="15">
        <f t="shared" si="0"/>
        <v>599.76</v>
      </c>
      <c r="K40" s="15"/>
      <c r="L40" s="15"/>
      <c r="M40" s="14">
        <v>270</v>
      </c>
      <c r="N40" s="15">
        <f>M40*0.611*0.9</f>
        <v>148.473</v>
      </c>
      <c r="O40" s="14"/>
      <c r="P40" s="14"/>
      <c r="Q40" s="14">
        <v>65</v>
      </c>
      <c r="R40" s="16">
        <f t="shared" si="4"/>
        <v>226.98</v>
      </c>
      <c r="S40" s="14"/>
      <c r="T40" s="14"/>
      <c r="U40" s="14">
        <v>2</v>
      </c>
      <c r="V40" s="16">
        <f t="shared" si="1"/>
        <v>15.984000000000002</v>
      </c>
      <c r="W40" s="14">
        <v>1</v>
      </c>
      <c r="X40" s="14">
        <f>W40*424.98*0.9</f>
        <v>382.482</v>
      </c>
      <c r="Y40" s="14"/>
      <c r="Z40" s="15"/>
      <c r="AA40" s="14">
        <v>380</v>
      </c>
      <c r="AB40" s="16">
        <f t="shared" si="6"/>
        <v>550.962</v>
      </c>
      <c r="AC40" s="14">
        <v>380</v>
      </c>
      <c r="AD40" s="16">
        <f t="shared" si="5"/>
        <v>284.88599999999997</v>
      </c>
      <c r="AE40" s="16"/>
      <c r="AF40" s="16"/>
      <c r="AG40" s="16"/>
      <c r="AH40" s="16"/>
      <c r="AI40" s="16"/>
      <c r="AJ40" s="16"/>
      <c r="AK40" s="13">
        <v>1</v>
      </c>
      <c r="AL40" s="17">
        <f t="shared" si="2"/>
        <v>11.799</v>
      </c>
      <c r="AM40" s="15">
        <f t="shared" si="3"/>
        <v>2221.326</v>
      </c>
      <c r="AN40" s="5"/>
    </row>
    <row r="41" spans="1:40" ht="18.75">
      <c r="A41" s="54">
        <v>32</v>
      </c>
      <c r="B41" s="52" t="s">
        <v>16</v>
      </c>
      <c r="C41" s="57" t="s">
        <v>41</v>
      </c>
      <c r="D41" s="13">
        <v>1</v>
      </c>
      <c r="E41" s="14"/>
      <c r="F41" s="14"/>
      <c r="G41" s="14"/>
      <c r="H41" s="14"/>
      <c r="I41" s="14">
        <v>350</v>
      </c>
      <c r="J41" s="15">
        <f t="shared" si="0"/>
        <v>262.39500000000004</v>
      </c>
      <c r="K41" s="15"/>
      <c r="L41" s="15"/>
      <c r="M41" s="14"/>
      <c r="N41" s="14"/>
      <c r="O41" s="14"/>
      <c r="P41" s="14"/>
      <c r="Q41" s="14">
        <v>20</v>
      </c>
      <c r="R41" s="16">
        <f t="shared" si="4"/>
        <v>69.84</v>
      </c>
      <c r="S41" s="14"/>
      <c r="T41" s="14"/>
      <c r="U41" s="14">
        <v>2</v>
      </c>
      <c r="V41" s="16">
        <f t="shared" si="1"/>
        <v>15.984000000000002</v>
      </c>
      <c r="W41" s="14"/>
      <c r="X41" s="14"/>
      <c r="Y41" s="14"/>
      <c r="Z41" s="15"/>
      <c r="AA41" s="14">
        <v>174</v>
      </c>
      <c r="AB41" s="16">
        <f t="shared" si="6"/>
        <v>252.28260000000003</v>
      </c>
      <c r="AC41" s="14">
        <v>174</v>
      </c>
      <c r="AD41" s="16">
        <f t="shared" si="5"/>
        <v>130.4478</v>
      </c>
      <c r="AE41" s="16"/>
      <c r="AF41" s="16"/>
      <c r="AG41" s="16"/>
      <c r="AH41" s="16"/>
      <c r="AI41" s="16"/>
      <c r="AJ41" s="16"/>
      <c r="AK41" s="13">
        <v>1</v>
      </c>
      <c r="AL41" s="17">
        <f t="shared" si="2"/>
        <v>11.799</v>
      </c>
      <c r="AM41" s="15">
        <f t="shared" si="3"/>
        <v>742.7484</v>
      </c>
      <c r="AN41" s="5"/>
    </row>
    <row r="42" spans="1:40" ht="18.75">
      <c r="A42" s="51">
        <v>33</v>
      </c>
      <c r="B42" s="52" t="s">
        <v>16</v>
      </c>
      <c r="C42" s="53" t="s">
        <v>75</v>
      </c>
      <c r="D42" s="13">
        <v>1</v>
      </c>
      <c r="E42" s="14"/>
      <c r="F42" s="14"/>
      <c r="G42" s="14"/>
      <c r="H42" s="14"/>
      <c r="I42" s="14">
        <v>260</v>
      </c>
      <c r="J42" s="15">
        <f t="shared" si="0"/>
        <v>194.922</v>
      </c>
      <c r="K42" s="15"/>
      <c r="L42" s="15"/>
      <c r="M42" s="14"/>
      <c r="N42" s="14"/>
      <c r="O42" s="14"/>
      <c r="P42" s="14"/>
      <c r="Q42" s="14">
        <v>20</v>
      </c>
      <c r="R42" s="16">
        <f t="shared" si="4"/>
        <v>69.84</v>
      </c>
      <c r="S42" s="14"/>
      <c r="T42" s="14"/>
      <c r="U42" s="14">
        <v>2</v>
      </c>
      <c r="V42" s="16">
        <f t="shared" si="1"/>
        <v>15.984000000000002</v>
      </c>
      <c r="W42" s="14"/>
      <c r="X42" s="14"/>
      <c r="Y42" s="14"/>
      <c r="Z42" s="15"/>
      <c r="AA42" s="14">
        <v>210</v>
      </c>
      <c r="AB42" s="16">
        <f t="shared" si="6"/>
        <v>304.479</v>
      </c>
      <c r="AC42" s="14">
        <v>210</v>
      </c>
      <c r="AD42" s="16">
        <f t="shared" si="5"/>
        <v>157.43699999999998</v>
      </c>
      <c r="AE42" s="16"/>
      <c r="AF42" s="16"/>
      <c r="AG42" s="16"/>
      <c r="AH42" s="16"/>
      <c r="AI42" s="16"/>
      <c r="AJ42" s="16"/>
      <c r="AK42" s="13">
        <v>1</v>
      </c>
      <c r="AL42" s="17">
        <f t="shared" si="2"/>
        <v>11.799</v>
      </c>
      <c r="AM42" s="15">
        <f t="shared" si="3"/>
        <v>754.461</v>
      </c>
      <c r="AN42" s="5"/>
    </row>
    <row r="43" spans="1:40" ht="18.75">
      <c r="A43" s="51">
        <v>34</v>
      </c>
      <c r="B43" s="52" t="s">
        <v>16</v>
      </c>
      <c r="C43" s="53" t="s">
        <v>42</v>
      </c>
      <c r="D43" s="13">
        <v>1</v>
      </c>
      <c r="E43" s="14"/>
      <c r="F43" s="14"/>
      <c r="G43" s="14"/>
      <c r="H43" s="14"/>
      <c r="I43" s="14">
        <v>200</v>
      </c>
      <c r="J43" s="15">
        <f t="shared" si="0"/>
        <v>149.94</v>
      </c>
      <c r="K43" s="15"/>
      <c r="L43" s="15"/>
      <c r="M43" s="14"/>
      <c r="N43" s="14"/>
      <c r="O43" s="14"/>
      <c r="P43" s="14"/>
      <c r="Q43" s="14">
        <v>20</v>
      </c>
      <c r="R43" s="16">
        <f t="shared" si="4"/>
        <v>69.84</v>
      </c>
      <c r="S43" s="14"/>
      <c r="T43" s="14"/>
      <c r="U43" s="14">
        <v>2</v>
      </c>
      <c r="V43" s="16">
        <f t="shared" si="1"/>
        <v>15.984000000000002</v>
      </c>
      <c r="W43" s="14"/>
      <c r="X43" s="14"/>
      <c r="Y43" s="14"/>
      <c r="Z43" s="15"/>
      <c r="AA43" s="14">
        <v>304</v>
      </c>
      <c r="AB43" s="16">
        <f t="shared" si="6"/>
        <v>440.76959999999997</v>
      </c>
      <c r="AC43" s="14">
        <v>304</v>
      </c>
      <c r="AD43" s="16">
        <f t="shared" si="5"/>
        <v>227.9088</v>
      </c>
      <c r="AE43" s="16"/>
      <c r="AF43" s="16"/>
      <c r="AG43" s="16"/>
      <c r="AH43" s="16"/>
      <c r="AI43" s="16"/>
      <c r="AJ43" s="16"/>
      <c r="AK43" s="13">
        <v>1</v>
      </c>
      <c r="AL43" s="17">
        <f t="shared" si="2"/>
        <v>11.799</v>
      </c>
      <c r="AM43" s="15">
        <f t="shared" si="3"/>
        <v>916.2414000000001</v>
      </c>
      <c r="AN43" s="5"/>
    </row>
    <row r="44" spans="1:40" ht="18.75">
      <c r="A44" s="54">
        <v>35</v>
      </c>
      <c r="B44" s="52" t="s">
        <v>16</v>
      </c>
      <c r="C44" s="55" t="s">
        <v>43</v>
      </c>
      <c r="D44" s="13">
        <v>1</v>
      </c>
      <c r="E44" s="14"/>
      <c r="F44" s="14"/>
      <c r="G44" s="14"/>
      <c r="H44" s="14"/>
      <c r="I44" s="14">
        <v>300</v>
      </c>
      <c r="J44" s="15">
        <f t="shared" si="0"/>
        <v>224.91</v>
      </c>
      <c r="K44" s="15"/>
      <c r="L44" s="15"/>
      <c r="M44" s="14">
        <v>120</v>
      </c>
      <c r="N44" s="15">
        <f>M44*0.611*0.9</f>
        <v>65.988</v>
      </c>
      <c r="O44" s="14">
        <v>1</v>
      </c>
      <c r="P44" s="14">
        <f>O44*30*0.9</f>
        <v>27</v>
      </c>
      <c r="Q44" s="14">
        <v>20</v>
      </c>
      <c r="R44" s="16">
        <f t="shared" si="4"/>
        <v>69.84</v>
      </c>
      <c r="S44" s="14"/>
      <c r="T44" s="14"/>
      <c r="U44" s="14">
        <v>2</v>
      </c>
      <c r="V44" s="16">
        <f t="shared" si="1"/>
        <v>15.984000000000002</v>
      </c>
      <c r="W44" s="14"/>
      <c r="X44" s="14"/>
      <c r="Y44" s="14"/>
      <c r="Z44" s="15"/>
      <c r="AA44" s="14">
        <v>156</v>
      </c>
      <c r="AB44" s="16">
        <f t="shared" si="6"/>
        <v>226.1844</v>
      </c>
      <c r="AC44" s="14">
        <v>156</v>
      </c>
      <c r="AD44" s="16">
        <f t="shared" si="5"/>
        <v>116.95320000000001</v>
      </c>
      <c r="AE44" s="16"/>
      <c r="AF44" s="16"/>
      <c r="AG44" s="16"/>
      <c r="AH44" s="16"/>
      <c r="AI44" s="16"/>
      <c r="AJ44" s="16"/>
      <c r="AK44" s="13">
        <v>1</v>
      </c>
      <c r="AL44" s="17">
        <f t="shared" si="2"/>
        <v>11.799</v>
      </c>
      <c r="AM44" s="15">
        <f t="shared" si="3"/>
        <v>758.6585999999999</v>
      </c>
      <c r="AN44" s="5"/>
    </row>
    <row r="45" spans="1:40" ht="18.75">
      <c r="A45" s="51">
        <v>36</v>
      </c>
      <c r="B45" s="52" t="s">
        <v>16</v>
      </c>
      <c r="C45" s="53" t="s">
        <v>44</v>
      </c>
      <c r="D45" s="13">
        <v>1</v>
      </c>
      <c r="E45" s="14"/>
      <c r="F45" s="14"/>
      <c r="G45" s="14"/>
      <c r="H45" s="14"/>
      <c r="I45" s="14"/>
      <c r="J45" s="15"/>
      <c r="K45" s="14">
        <v>250</v>
      </c>
      <c r="L45" s="15">
        <f>K45*0.5*0.9</f>
        <v>112.5</v>
      </c>
      <c r="M45" s="14"/>
      <c r="N45" s="14"/>
      <c r="O45" s="14"/>
      <c r="P45" s="14"/>
      <c r="Q45" s="14">
        <v>20</v>
      </c>
      <c r="R45" s="16">
        <f t="shared" si="4"/>
        <v>69.84</v>
      </c>
      <c r="S45" s="14"/>
      <c r="T45" s="14"/>
      <c r="U45" s="14">
        <v>2</v>
      </c>
      <c r="V45" s="16">
        <f t="shared" si="1"/>
        <v>15.984000000000002</v>
      </c>
      <c r="W45" s="14"/>
      <c r="X45" s="14"/>
      <c r="Y45" s="14"/>
      <c r="Z45" s="15"/>
      <c r="AA45" s="14">
        <v>298</v>
      </c>
      <c r="AB45" s="16">
        <f t="shared" si="6"/>
        <v>432.0702</v>
      </c>
      <c r="AC45" s="14">
        <v>298</v>
      </c>
      <c r="AD45" s="16">
        <f t="shared" si="5"/>
        <v>223.4106</v>
      </c>
      <c r="AE45" s="16"/>
      <c r="AF45" s="16"/>
      <c r="AG45" s="16"/>
      <c r="AH45" s="16"/>
      <c r="AI45" s="16"/>
      <c r="AJ45" s="16"/>
      <c r="AK45" s="13">
        <v>1</v>
      </c>
      <c r="AL45" s="17">
        <f t="shared" si="2"/>
        <v>11.799</v>
      </c>
      <c r="AM45" s="15">
        <f t="shared" si="3"/>
        <v>865.6038000000001</v>
      </c>
      <c r="AN45" s="5"/>
    </row>
    <row r="46" spans="1:40" ht="18.75">
      <c r="A46" s="51">
        <v>37</v>
      </c>
      <c r="B46" s="52" t="s">
        <v>16</v>
      </c>
      <c r="C46" s="55" t="s">
        <v>46</v>
      </c>
      <c r="D46" s="13">
        <v>1</v>
      </c>
      <c r="E46" s="14"/>
      <c r="F46" s="14"/>
      <c r="G46" s="14"/>
      <c r="H46" s="14"/>
      <c r="I46" s="14"/>
      <c r="J46" s="15"/>
      <c r="K46" s="15"/>
      <c r="L46" s="15"/>
      <c r="M46" s="14">
        <v>240</v>
      </c>
      <c r="N46" s="15">
        <f>M46*0.611*0.9</f>
        <v>131.976</v>
      </c>
      <c r="O46" s="14"/>
      <c r="P46" s="14"/>
      <c r="Q46" s="14"/>
      <c r="R46" s="16"/>
      <c r="S46" s="14"/>
      <c r="T46" s="14"/>
      <c r="U46" s="14"/>
      <c r="V46" s="16"/>
      <c r="W46" s="14"/>
      <c r="X46" s="14"/>
      <c r="Y46" s="14"/>
      <c r="Z46" s="15"/>
      <c r="AA46" s="14"/>
      <c r="AB46" s="16"/>
      <c r="AC46" s="14"/>
      <c r="AD46" s="16"/>
      <c r="AE46" s="16"/>
      <c r="AF46" s="16"/>
      <c r="AG46" s="16"/>
      <c r="AH46" s="16"/>
      <c r="AI46" s="16"/>
      <c r="AJ46" s="16"/>
      <c r="AK46" s="13"/>
      <c r="AL46" s="17"/>
      <c r="AM46" s="15">
        <f t="shared" si="3"/>
        <v>131.976</v>
      </c>
      <c r="AN46" s="5"/>
    </row>
    <row r="47" spans="1:40" ht="18.75">
      <c r="A47" s="54">
        <v>38</v>
      </c>
      <c r="B47" s="52" t="s">
        <v>16</v>
      </c>
      <c r="C47" s="53" t="s">
        <v>110</v>
      </c>
      <c r="D47" s="13">
        <v>1</v>
      </c>
      <c r="E47" s="14"/>
      <c r="F47" s="14"/>
      <c r="G47" s="14"/>
      <c r="H47" s="14"/>
      <c r="I47" s="14">
        <v>400</v>
      </c>
      <c r="J47" s="15">
        <f t="shared" si="0"/>
        <v>299.88</v>
      </c>
      <c r="K47" s="15"/>
      <c r="L47" s="15"/>
      <c r="M47" s="14"/>
      <c r="N47" s="15"/>
      <c r="O47" s="14"/>
      <c r="P47" s="14"/>
      <c r="Q47" s="14">
        <v>20</v>
      </c>
      <c r="R47" s="16">
        <f t="shared" si="4"/>
        <v>69.84</v>
      </c>
      <c r="S47" s="14"/>
      <c r="T47" s="14"/>
      <c r="U47" s="14">
        <v>2</v>
      </c>
      <c r="V47" s="16">
        <f t="shared" si="1"/>
        <v>15.984000000000002</v>
      </c>
      <c r="W47" s="14"/>
      <c r="X47" s="14"/>
      <c r="Y47" s="14"/>
      <c r="Z47" s="15"/>
      <c r="AA47" s="14">
        <v>236</v>
      </c>
      <c r="AB47" s="16">
        <f t="shared" si="6"/>
        <v>342.1764</v>
      </c>
      <c r="AC47" s="14">
        <v>236</v>
      </c>
      <c r="AD47" s="16">
        <f t="shared" si="5"/>
        <v>176.9292</v>
      </c>
      <c r="AE47" s="16"/>
      <c r="AF47" s="16"/>
      <c r="AG47" s="16"/>
      <c r="AH47" s="16"/>
      <c r="AI47" s="16"/>
      <c r="AJ47" s="16"/>
      <c r="AK47" s="13">
        <v>1</v>
      </c>
      <c r="AL47" s="17">
        <f t="shared" si="2"/>
        <v>11.799</v>
      </c>
      <c r="AM47" s="15">
        <f t="shared" si="3"/>
        <v>916.6086000000001</v>
      </c>
      <c r="AN47" s="5"/>
    </row>
    <row r="48" spans="1:40" ht="18.75">
      <c r="A48" s="51">
        <v>39</v>
      </c>
      <c r="B48" s="52" t="s">
        <v>16</v>
      </c>
      <c r="C48" s="55" t="s">
        <v>68</v>
      </c>
      <c r="D48" s="13">
        <v>1</v>
      </c>
      <c r="E48" s="14"/>
      <c r="F48" s="14"/>
      <c r="G48" s="14"/>
      <c r="H48" s="14"/>
      <c r="I48" s="14">
        <v>300</v>
      </c>
      <c r="J48" s="15">
        <f t="shared" si="0"/>
        <v>224.91</v>
      </c>
      <c r="K48" s="15"/>
      <c r="L48" s="15"/>
      <c r="M48" s="14"/>
      <c r="N48" s="15"/>
      <c r="O48" s="14"/>
      <c r="P48" s="14"/>
      <c r="Q48" s="14"/>
      <c r="R48" s="16"/>
      <c r="S48" s="14"/>
      <c r="T48" s="14"/>
      <c r="U48" s="14">
        <v>2</v>
      </c>
      <c r="V48" s="16">
        <f t="shared" si="1"/>
        <v>15.984000000000002</v>
      </c>
      <c r="W48" s="14"/>
      <c r="X48" s="14"/>
      <c r="Y48" s="14"/>
      <c r="Z48" s="15"/>
      <c r="AA48" s="14"/>
      <c r="AB48" s="16"/>
      <c r="AC48" s="14"/>
      <c r="AD48" s="16"/>
      <c r="AE48" s="16"/>
      <c r="AF48" s="16"/>
      <c r="AG48" s="16"/>
      <c r="AH48" s="16"/>
      <c r="AI48" s="16"/>
      <c r="AJ48" s="16"/>
      <c r="AK48" s="13">
        <v>1</v>
      </c>
      <c r="AL48" s="17">
        <f t="shared" si="2"/>
        <v>11.799</v>
      </c>
      <c r="AM48" s="15">
        <f t="shared" si="3"/>
        <v>252.69299999999998</v>
      </c>
      <c r="AN48" s="5"/>
    </row>
    <row r="49" spans="1:40" ht="18.75">
      <c r="A49" s="51">
        <v>40</v>
      </c>
      <c r="B49" s="52" t="s">
        <v>16</v>
      </c>
      <c r="C49" s="55" t="s">
        <v>45</v>
      </c>
      <c r="D49" s="13">
        <v>1</v>
      </c>
      <c r="E49" s="14"/>
      <c r="F49" s="14"/>
      <c r="G49" s="14"/>
      <c r="H49" s="14"/>
      <c r="I49" s="14">
        <v>300</v>
      </c>
      <c r="J49" s="15">
        <f t="shared" si="0"/>
        <v>224.91</v>
      </c>
      <c r="K49" s="15"/>
      <c r="L49" s="15"/>
      <c r="M49" s="14"/>
      <c r="N49" s="15"/>
      <c r="O49" s="14"/>
      <c r="P49" s="14"/>
      <c r="Q49" s="14">
        <v>20</v>
      </c>
      <c r="R49" s="16">
        <f t="shared" si="4"/>
        <v>69.84</v>
      </c>
      <c r="S49" s="14"/>
      <c r="T49" s="14"/>
      <c r="U49" s="14">
        <v>2</v>
      </c>
      <c r="V49" s="16">
        <f t="shared" si="1"/>
        <v>15.984000000000002</v>
      </c>
      <c r="W49" s="14"/>
      <c r="X49" s="14"/>
      <c r="Y49" s="14"/>
      <c r="Z49" s="15"/>
      <c r="AA49" s="14">
        <v>171</v>
      </c>
      <c r="AB49" s="16">
        <f t="shared" si="6"/>
        <v>247.9329</v>
      </c>
      <c r="AC49" s="14">
        <v>171</v>
      </c>
      <c r="AD49" s="16">
        <f t="shared" si="5"/>
        <v>128.1987</v>
      </c>
      <c r="AE49" s="16"/>
      <c r="AF49" s="16"/>
      <c r="AG49" s="16"/>
      <c r="AH49" s="16"/>
      <c r="AI49" s="16"/>
      <c r="AJ49" s="16"/>
      <c r="AK49" s="13">
        <v>1</v>
      </c>
      <c r="AL49" s="17">
        <f t="shared" si="2"/>
        <v>11.799</v>
      </c>
      <c r="AM49" s="15">
        <f t="shared" si="3"/>
        <v>698.6646</v>
      </c>
      <c r="AN49" s="5"/>
    </row>
    <row r="50" spans="1:40" ht="18.75">
      <c r="A50" s="54">
        <v>41</v>
      </c>
      <c r="B50" s="52" t="s">
        <v>16</v>
      </c>
      <c r="C50" s="55" t="s">
        <v>104</v>
      </c>
      <c r="D50" s="13">
        <v>1</v>
      </c>
      <c r="E50" s="14"/>
      <c r="F50" s="14"/>
      <c r="G50" s="14"/>
      <c r="H50" s="14"/>
      <c r="I50" s="14">
        <v>300</v>
      </c>
      <c r="J50" s="15">
        <f t="shared" si="0"/>
        <v>224.91</v>
      </c>
      <c r="K50" s="15"/>
      <c r="L50" s="15"/>
      <c r="M50" s="14">
        <v>150</v>
      </c>
      <c r="N50" s="15">
        <f>M50*0.611*0.9</f>
        <v>82.485</v>
      </c>
      <c r="O50" s="14"/>
      <c r="P50" s="14"/>
      <c r="Q50" s="14">
        <v>25</v>
      </c>
      <c r="R50" s="16">
        <f t="shared" si="4"/>
        <v>87.3</v>
      </c>
      <c r="S50" s="14"/>
      <c r="T50" s="14"/>
      <c r="U50" s="14">
        <v>2</v>
      </c>
      <c r="V50" s="16">
        <f t="shared" si="1"/>
        <v>15.984000000000002</v>
      </c>
      <c r="W50" s="14">
        <v>1</v>
      </c>
      <c r="X50" s="14">
        <f>W50*424.98*0.9</f>
        <v>382.482</v>
      </c>
      <c r="Y50" s="14"/>
      <c r="Z50" s="15"/>
      <c r="AA50" s="14">
        <v>120</v>
      </c>
      <c r="AB50" s="16">
        <f t="shared" si="6"/>
        <v>173.988</v>
      </c>
      <c r="AC50" s="14">
        <v>120</v>
      </c>
      <c r="AD50" s="16">
        <f t="shared" si="5"/>
        <v>89.964</v>
      </c>
      <c r="AE50" s="16"/>
      <c r="AF50" s="16"/>
      <c r="AG50" s="16"/>
      <c r="AH50" s="16"/>
      <c r="AI50" s="16"/>
      <c r="AJ50" s="16"/>
      <c r="AK50" s="13">
        <v>1</v>
      </c>
      <c r="AL50" s="17">
        <f t="shared" si="2"/>
        <v>11.799</v>
      </c>
      <c r="AM50" s="15">
        <f t="shared" si="3"/>
        <v>1068.912</v>
      </c>
      <c r="AN50" s="5"/>
    </row>
    <row r="51" spans="1:40" ht="18.75">
      <c r="A51" s="51">
        <v>42</v>
      </c>
      <c r="B51" s="52" t="s">
        <v>16</v>
      </c>
      <c r="C51" s="55" t="s">
        <v>52</v>
      </c>
      <c r="D51" s="13">
        <v>1</v>
      </c>
      <c r="E51" s="14"/>
      <c r="F51" s="14"/>
      <c r="G51" s="14"/>
      <c r="H51" s="14"/>
      <c r="I51" s="14">
        <v>250</v>
      </c>
      <c r="J51" s="15">
        <f t="shared" si="0"/>
        <v>187.425</v>
      </c>
      <c r="K51" s="15"/>
      <c r="L51" s="15"/>
      <c r="M51" s="14">
        <v>150</v>
      </c>
      <c r="N51" s="15">
        <f>M51*0.611*0.9</f>
        <v>82.485</v>
      </c>
      <c r="O51" s="14">
        <v>1</v>
      </c>
      <c r="P51" s="14">
        <f>O51*30*0.9</f>
        <v>27</v>
      </c>
      <c r="Q51" s="14">
        <v>30</v>
      </c>
      <c r="R51" s="16">
        <f t="shared" si="4"/>
        <v>104.75999999999999</v>
      </c>
      <c r="S51" s="14"/>
      <c r="T51" s="14"/>
      <c r="U51" s="14">
        <v>2</v>
      </c>
      <c r="V51" s="16">
        <f t="shared" si="1"/>
        <v>15.984000000000002</v>
      </c>
      <c r="W51" s="14">
        <v>1</v>
      </c>
      <c r="X51" s="14">
        <f>W51*424.98*0.9</f>
        <v>382.482</v>
      </c>
      <c r="Y51" s="14"/>
      <c r="Z51" s="15"/>
      <c r="AA51" s="14">
        <v>250</v>
      </c>
      <c r="AB51" s="16">
        <f t="shared" si="6"/>
        <v>362.475</v>
      </c>
      <c r="AC51" s="14">
        <v>250</v>
      </c>
      <c r="AD51" s="16">
        <f t="shared" si="5"/>
        <v>187.425</v>
      </c>
      <c r="AE51" s="16"/>
      <c r="AF51" s="16"/>
      <c r="AG51" s="16"/>
      <c r="AH51" s="16"/>
      <c r="AI51" s="16"/>
      <c r="AJ51" s="16"/>
      <c r="AK51" s="13">
        <v>1</v>
      </c>
      <c r="AL51" s="17">
        <f t="shared" si="2"/>
        <v>11.799</v>
      </c>
      <c r="AM51" s="15">
        <f t="shared" si="3"/>
        <v>1361.835</v>
      </c>
      <c r="AN51" s="5"/>
    </row>
    <row r="52" spans="1:40" ht="18.75">
      <c r="A52" s="51">
        <v>43</v>
      </c>
      <c r="B52" s="52" t="s">
        <v>16</v>
      </c>
      <c r="C52" s="55" t="s">
        <v>53</v>
      </c>
      <c r="D52" s="13">
        <v>1</v>
      </c>
      <c r="E52" s="14"/>
      <c r="F52" s="14"/>
      <c r="G52" s="14"/>
      <c r="H52" s="14"/>
      <c r="I52" s="14"/>
      <c r="J52" s="15"/>
      <c r="K52" s="15"/>
      <c r="L52" s="15"/>
      <c r="M52" s="14"/>
      <c r="N52" s="15"/>
      <c r="O52" s="14">
        <v>1</v>
      </c>
      <c r="P52" s="14">
        <f>O52*30*0.9</f>
        <v>27</v>
      </c>
      <c r="Q52" s="14">
        <v>20</v>
      </c>
      <c r="R52" s="16">
        <f t="shared" si="4"/>
        <v>69.84</v>
      </c>
      <c r="S52" s="14"/>
      <c r="T52" s="14"/>
      <c r="U52" s="14">
        <v>2</v>
      </c>
      <c r="V52" s="16">
        <f t="shared" si="1"/>
        <v>15.984000000000002</v>
      </c>
      <c r="W52" s="14"/>
      <c r="X52" s="14"/>
      <c r="Y52" s="14"/>
      <c r="Z52" s="15"/>
      <c r="AA52" s="14">
        <v>200</v>
      </c>
      <c r="AB52" s="16">
        <f t="shared" si="6"/>
        <v>289.98</v>
      </c>
      <c r="AC52" s="14">
        <v>200</v>
      </c>
      <c r="AD52" s="16">
        <f t="shared" si="5"/>
        <v>149.94</v>
      </c>
      <c r="AE52" s="16"/>
      <c r="AF52" s="16"/>
      <c r="AG52" s="16"/>
      <c r="AH52" s="16"/>
      <c r="AI52" s="16"/>
      <c r="AJ52" s="16"/>
      <c r="AK52" s="13">
        <v>1</v>
      </c>
      <c r="AL52" s="17">
        <f t="shared" si="2"/>
        <v>11.799</v>
      </c>
      <c r="AM52" s="15">
        <f t="shared" si="3"/>
        <v>564.543</v>
      </c>
      <c r="AN52" s="5"/>
    </row>
    <row r="53" spans="1:40" ht="18.75">
      <c r="A53" s="54">
        <v>44</v>
      </c>
      <c r="B53" s="52" t="s">
        <v>16</v>
      </c>
      <c r="C53" s="55" t="s">
        <v>54</v>
      </c>
      <c r="D53" s="13">
        <v>1</v>
      </c>
      <c r="E53" s="14"/>
      <c r="F53" s="14"/>
      <c r="G53" s="14"/>
      <c r="H53" s="14"/>
      <c r="I53" s="14"/>
      <c r="J53" s="15"/>
      <c r="K53" s="15"/>
      <c r="L53" s="15"/>
      <c r="M53" s="14">
        <v>150</v>
      </c>
      <c r="N53" s="15">
        <f>M53*0.611*0.9</f>
        <v>82.485</v>
      </c>
      <c r="O53" s="14"/>
      <c r="P53" s="14"/>
      <c r="Q53" s="14">
        <v>20</v>
      </c>
      <c r="R53" s="16">
        <f t="shared" si="4"/>
        <v>69.84</v>
      </c>
      <c r="S53" s="14"/>
      <c r="T53" s="14"/>
      <c r="U53" s="14">
        <v>2</v>
      </c>
      <c r="V53" s="16">
        <f t="shared" si="1"/>
        <v>15.984000000000002</v>
      </c>
      <c r="W53" s="14"/>
      <c r="X53" s="14"/>
      <c r="Y53" s="14"/>
      <c r="Z53" s="15"/>
      <c r="AA53" s="14">
        <v>184</v>
      </c>
      <c r="AB53" s="16">
        <f t="shared" si="6"/>
        <v>266.78159999999997</v>
      </c>
      <c r="AC53" s="14">
        <v>184</v>
      </c>
      <c r="AD53" s="16">
        <f t="shared" si="5"/>
        <v>137.9448</v>
      </c>
      <c r="AE53" s="16"/>
      <c r="AF53" s="16"/>
      <c r="AG53" s="16"/>
      <c r="AH53" s="16"/>
      <c r="AI53" s="16"/>
      <c r="AJ53" s="16"/>
      <c r="AK53" s="13">
        <v>1</v>
      </c>
      <c r="AL53" s="17">
        <f t="shared" si="2"/>
        <v>11.799</v>
      </c>
      <c r="AM53" s="15">
        <f t="shared" si="3"/>
        <v>584.8344</v>
      </c>
      <c r="AN53" s="5"/>
    </row>
    <row r="54" spans="1:40" ht="18.75">
      <c r="A54" s="51">
        <v>45</v>
      </c>
      <c r="B54" s="52" t="s">
        <v>16</v>
      </c>
      <c r="C54" s="55" t="s">
        <v>55</v>
      </c>
      <c r="D54" s="13">
        <v>1</v>
      </c>
      <c r="E54" s="14"/>
      <c r="F54" s="14"/>
      <c r="G54" s="14"/>
      <c r="H54" s="14"/>
      <c r="I54" s="14"/>
      <c r="J54" s="15"/>
      <c r="K54" s="15"/>
      <c r="L54" s="15"/>
      <c r="M54" s="14">
        <v>150</v>
      </c>
      <c r="N54" s="15">
        <f>M54*0.611*0.9</f>
        <v>82.485</v>
      </c>
      <c r="O54" s="14">
        <v>1</v>
      </c>
      <c r="P54" s="14">
        <f>O54*30*0.9</f>
        <v>27</v>
      </c>
      <c r="Q54" s="14">
        <v>20</v>
      </c>
      <c r="R54" s="16">
        <f t="shared" si="4"/>
        <v>69.84</v>
      </c>
      <c r="S54" s="14"/>
      <c r="T54" s="14"/>
      <c r="U54" s="14">
        <v>2</v>
      </c>
      <c r="V54" s="16">
        <f t="shared" si="1"/>
        <v>15.984000000000002</v>
      </c>
      <c r="W54" s="14"/>
      <c r="X54" s="14"/>
      <c r="Y54" s="14"/>
      <c r="Z54" s="15"/>
      <c r="AA54" s="14">
        <v>128</v>
      </c>
      <c r="AB54" s="16">
        <f t="shared" si="6"/>
        <v>185.5872</v>
      </c>
      <c r="AC54" s="14">
        <v>128</v>
      </c>
      <c r="AD54" s="16">
        <f t="shared" si="5"/>
        <v>95.9616</v>
      </c>
      <c r="AE54" s="16"/>
      <c r="AF54" s="16"/>
      <c r="AG54" s="16"/>
      <c r="AH54" s="16"/>
      <c r="AI54" s="16"/>
      <c r="AJ54" s="16"/>
      <c r="AK54" s="13">
        <v>1</v>
      </c>
      <c r="AL54" s="17">
        <f t="shared" si="2"/>
        <v>11.799</v>
      </c>
      <c r="AM54" s="15">
        <f t="shared" si="3"/>
        <v>488.6568</v>
      </c>
      <c r="AN54" s="5"/>
    </row>
    <row r="55" spans="1:40" ht="18.75">
      <c r="A55" s="51">
        <v>46</v>
      </c>
      <c r="B55" s="52" t="s">
        <v>16</v>
      </c>
      <c r="C55" s="55" t="s">
        <v>56</v>
      </c>
      <c r="D55" s="13">
        <v>1</v>
      </c>
      <c r="E55" s="14"/>
      <c r="F55" s="14"/>
      <c r="G55" s="14"/>
      <c r="H55" s="14"/>
      <c r="I55" s="14"/>
      <c r="J55" s="15"/>
      <c r="K55" s="15"/>
      <c r="L55" s="15"/>
      <c r="M55" s="14">
        <v>150</v>
      </c>
      <c r="N55" s="15">
        <f>M55*0.611*0.9</f>
        <v>82.485</v>
      </c>
      <c r="O55" s="14"/>
      <c r="P55" s="14"/>
      <c r="Q55" s="14">
        <v>20</v>
      </c>
      <c r="R55" s="16">
        <f t="shared" si="4"/>
        <v>69.84</v>
      </c>
      <c r="S55" s="14"/>
      <c r="T55" s="14"/>
      <c r="U55" s="14">
        <v>2</v>
      </c>
      <c r="V55" s="16">
        <f t="shared" si="1"/>
        <v>15.984000000000002</v>
      </c>
      <c r="W55" s="14"/>
      <c r="X55" s="14"/>
      <c r="Y55" s="14"/>
      <c r="Z55" s="15"/>
      <c r="AA55" s="14">
        <v>106</v>
      </c>
      <c r="AB55" s="16">
        <f t="shared" si="6"/>
        <v>153.6894</v>
      </c>
      <c r="AC55" s="14">
        <v>106</v>
      </c>
      <c r="AD55" s="16">
        <f t="shared" si="5"/>
        <v>79.46820000000001</v>
      </c>
      <c r="AE55" s="16"/>
      <c r="AF55" s="16"/>
      <c r="AG55" s="16"/>
      <c r="AH55" s="16"/>
      <c r="AI55" s="16"/>
      <c r="AJ55" s="16"/>
      <c r="AK55" s="13">
        <v>1</v>
      </c>
      <c r="AL55" s="17">
        <f t="shared" si="2"/>
        <v>11.799</v>
      </c>
      <c r="AM55" s="15">
        <f t="shared" si="3"/>
        <v>413.26560000000006</v>
      </c>
      <c r="AN55" s="5"/>
    </row>
    <row r="56" spans="1:40" ht="18.75">
      <c r="A56" s="54">
        <v>47</v>
      </c>
      <c r="B56" s="52" t="s">
        <v>16</v>
      </c>
      <c r="C56" s="55" t="s">
        <v>57</v>
      </c>
      <c r="D56" s="13">
        <v>1</v>
      </c>
      <c r="E56" s="14"/>
      <c r="F56" s="14"/>
      <c r="G56" s="14"/>
      <c r="H56" s="14"/>
      <c r="I56" s="14"/>
      <c r="J56" s="15"/>
      <c r="K56" s="15"/>
      <c r="L56" s="15"/>
      <c r="M56" s="14"/>
      <c r="N56" s="14"/>
      <c r="O56" s="14"/>
      <c r="P56" s="14"/>
      <c r="Q56" s="14">
        <v>20</v>
      </c>
      <c r="R56" s="16">
        <f t="shared" si="4"/>
        <v>69.84</v>
      </c>
      <c r="S56" s="14"/>
      <c r="T56" s="14"/>
      <c r="U56" s="14">
        <v>2</v>
      </c>
      <c r="V56" s="16">
        <f t="shared" si="1"/>
        <v>15.984000000000002</v>
      </c>
      <c r="W56" s="14"/>
      <c r="X56" s="14"/>
      <c r="Y56" s="14"/>
      <c r="Z56" s="15"/>
      <c r="AA56" s="14">
        <v>80</v>
      </c>
      <c r="AB56" s="16">
        <f t="shared" si="6"/>
        <v>115.992</v>
      </c>
      <c r="AC56" s="14">
        <v>80</v>
      </c>
      <c r="AD56" s="16">
        <f t="shared" si="5"/>
        <v>59.976</v>
      </c>
      <c r="AE56" s="16"/>
      <c r="AF56" s="16"/>
      <c r="AG56" s="16"/>
      <c r="AH56" s="16"/>
      <c r="AI56" s="16"/>
      <c r="AJ56" s="16"/>
      <c r="AK56" s="13">
        <v>1</v>
      </c>
      <c r="AL56" s="17">
        <f t="shared" si="2"/>
        <v>11.799</v>
      </c>
      <c r="AM56" s="15">
        <f t="shared" si="3"/>
        <v>273.591</v>
      </c>
      <c r="AN56" s="5"/>
    </row>
    <row r="57" spans="1:40" ht="18.75">
      <c r="A57" s="51">
        <v>48</v>
      </c>
      <c r="B57" s="52" t="s">
        <v>16</v>
      </c>
      <c r="C57" s="55" t="s">
        <v>58</v>
      </c>
      <c r="D57" s="13">
        <v>1</v>
      </c>
      <c r="E57" s="14"/>
      <c r="F57" s="14"/>
      <c r="G57" s="14"/>
      <c r="H57" s="14"/>
      <c r="I57" s="14"/>
      <c r="J57" s="15"/>
      <c r="K57" s="15"/>
      <c r="L57" s="15"/>
      <c r="M57" s="14"/>
      <c r="N57" s="14"/>
      <c r="O57" s="14"/>
      <c r="P57" s="14"/>
      <c r="Q57" s="14">
        <v>20</v>
      </c>
      <c r="R57" s="16">
        <f t="shared" si="4"/>
        <v>69.84</v>
      </c>
      <c r="S57" s="14"/>
      <c r="T57" s="14"/>
      <c r="U57" s="14">
        <v>2</v>
      </c>
      <c r="V57" s="16">
        <f t="shared" si="1"/>
        <v>15.984000000000002</v>
      </c>
      <c r="W57" s="14"/>
      <c r="X57" s="14"/>
      <c r="Y57" s="14"/>
      <c r="Z57" s="15"/>
      <c r="AA57" s="14">
        <v>148</v>
      </c>
      <c r="AB57" s="16">
        <f t="shared" si="6"/>
        <v>214.58520000000001</v>
      </c>
      <c r="AC57" s="14">
        <v>148</v>
      </c>
      <c r="AD57" s="16">
        <f t="shared" si="5"/>
        <v>110.95559999999999</v>
      </c>
      <c r="AE57" s="16"/>
      <c r="AF57" s="16"/>
      <c r="AG57" s="16"/>
      <c r="AH57" s="16"/>
      <c r="AI57" s="16"/>
      <c r="AJ57" s="16"/>
      <c r="AK57" s="13">
        <v>1</v>
      </c>
      <c r="AL57" s="17">
        <f t="shared" si="2"/>
        <v>11.799</v>
      </c>
      <c r="AM57" s="15">
        <f t="shared" si="3"/>
        <v>423.1637999999999</v>
      </c>
      <c r="AN57" s="5"/>
    </row>
    <row r="58" spans="1:40" ht="18.75">
      <c r="A58" s="51">
        <v>49</v>
      </c>
      <c r="B58" s="52" t="s">
        <v>16</v>
      </c>
      <c r="C58" s="55" t="s">
        <v>59</v>
      </c>
      <c r="D58" s="13">
        <v>1</v>
      </c>
      <c r="E58" s="14"/>
      <c r="F58" s="14"/>
      <c r="G58" s="14"/>
      <c r="H58" s="14"/>
      <c r="I58" s="14"/>
      <c r="J58" s="15"/>
      <c r="K58" s="15"/>
      <c r="L58" s="15"/>
      <c r="M58" s="14"/>
      <c r="N58" s="14"/>
      <c r="O58" s="14"/>
      <c r="P58" s="14"/>
      <c r="Q58" s="14">
        <v>20</v>
      </c>
      <c r="R58" s="16">
        <f t="shared" si="4"/>
        <v>69.84</v>
      </c>
      <c r="S58" s="14"/>
      <c r="T58" s="14"/>
      <c r="U58" s="14">
        <v>2</v>
      </c>
      <c r="V58" s="16">
        <f t="shared" si="1"/>
        <v>15.984000000000002</v>
      </c>
      <c r="W58" s="14">
        <v>1</v>
      </c>
      <c r="X58" s="14">
        <f>W58*424.98*0.9</f>
        <v>382.482</v>
      </c>
      <c r="Y58" s="14"/>
      <c r="Z58" s="15"/>
      <c r="AA58" s="14">
        <v>223</v>
      </c>
      <c r="AB58" s="16">
        <f t="shared" si="6"/>
        <v>323.3277</v>
      </c>
      <c r="AC58" s="14">
        <v>223</v>
      </c>
      <c r="AD58" s="16">
        <f t="shared" si="5"/>
        <v>167.1831</v>
      </c>
      <c r="AE58" s="16">
        <v>250</v>
      </c>
      <c r="AF58" s="16">
        <f>AE58*0.278*0.9</f>
        <v>62.550000000000004</v>
      </c>
      <c r="AG58" s="16"/>
      <c r="AH58" s="16"/>
      <c r="AI58" s="16"/>
      <c r="AJ58" s="16"/>
      <c r="AK58" s="13">
        <v>1</v>
      </c>
      <c r="AL58" s="17">
        <f t="shared" si="2"/>
        <v>11.799</v>
      </c>
      <c r="AM58" s="15">
        <f t="shared" si="3"/>
        <v>1033.1658</v>
      </c>
      <c r="AN58" s="5"/>
    </row>
    <row r="59" spans="1:40" ht="18.75">
      <c r="A59" s="54">
        <v>50</v>
      </c>
      <c r="B59" s="52" t="s">
        <v>16</v>
      </c>
      <c r="C59" s="55" t="s">
        <v>60</v>
      </c>
      <c r="D59" s="13">
        <v>1</v>
      </c>
      <c r="E59" s="14"/>
      <c r="F59" s="14"/>
      <c r="G59" s="14"/>
      <c r="H59" s="14"/>
      <c r="I59" s="14"/>
      <c r="J59" s="15"/>
      <c r="K59" s="15"/>
      <c r="L59" s="15"/>
      <c r="M59" s="14"/>
      <c r="N59" s="14"/>
      <c r="O59" s="14"/>
      <c r="P59" s="14"/>
      <c r="Q59" s="14">
        <v>20</v>
      </c>
      <c r="R59" s="16">
        <f t="shared" si="4"/>
        <v>69.84</v>
      </c>
      <c r="S59" s="14"/>
      <c r="T59" s="14"/>
      <c r="U59" s="14">
        <v>2</v>
      </c>
      <c r="V59" s="16">
        <f t="shared" si="1"/>
        <v>15.984000000000002</v>
      </c>
      <c r="W59" s="14"/>
      <c r="X59" s="14"/>
      <c r="Y59" s="14"/>
      <c r="Z59" s="15"/>
      <c r="AA59" s="14">
        <v>207</v>
      </c>
      <c r="AB59" s="16">
        <f t="shared" si="6"/>
        <v>300.1293</v>
      </c>
      <c r="AC59" s="14">
        <v>207</v>
      </c>
      <c r="AD59" s="16">
        <f t="shared" si="5"/>
        <v>155.18789999999998</v>
      </c>
      <c r="AE59" s="16"/>
      <c r="AF59" s="16"/>
      <c r="AG59" s="16"/>
      <c r="AH59" s="16"/>
      <c r="AI59" s="16"/>
      <c r="AJ59" s="16"/>
      <c r="AK59" s="13">
        <v>1</v>
      </c>
      <c r="AL59" s="17">
        <f t="shared" si="2"/>
        <v>11.799</v>
      </c>
      <c r="AM59" s="15">
        <f t="shared" si="3"/>
        <v>552.9402</v>
      </c>
      <c r="AN59" s="5"/>
    </row>
    <row r="60" spans="1:40" ht="18.75">
      <c r="A60" s="51">
        <v>51</v>
      </c>
      <c r="B60" s="52" t="s">
        <v>16</v>
      </c>
      <c r="C60" s="57" t="s">
        <v>69</v>
      </c>
      <c r="D60" s="13">
        <v>1</v>
      </c>
      <c r="E60" s="14"/>
      <c r="F60" s="14"/>
      <c r="G60" s="14"/>
      <c r="H60" s="14"/>
      <c r="I60" s="14">
        <v>350</v>
      </c>
      <c r="J60" s="15">
        <f t="shared" si="0"/>
        <v>262.39500000000004</v>
      </c>
      <c r="K60" s="15"/>
      <c r="L60" s="15"/>
      <c r="M60" s="14">
        <v>130</v>
      </c>
      <c r="N60" s="15">
        <f>M60*0.611*0.9</f>
        <v>71.487</v>
      </c>
      <c r="O60" s="14"/>
      <c r="P60" s="14"/>
      <c r="Q60" s="14"/>
      <c r="R60" s="16"/>
      <c r="S60" s="14"/>
      <c r="T60" s="14"/>
      <c r="U60" s="14">
        <v>2</v>
      </c>
      <c r="V60" s="16">
        <f t="shared" si="1"/>
        <v>15.984000000000002</v>
      </c>
      <c r="W60" s="14"/>
      <c r="X60" s="14"/>
      <c r="Y60" s="14"/>
      <c r="Z60" s="15"/>
      <c r="AA60" s="14"/>
      <c r="AB60" s="16"/>
      <c r="AC60" s="14"/>
      <c r="AD60" s="16"/>
      <c r="AE60" s="16"/>
      <c r="AF60" s="16"/>
      <c r="AG60" s="16"/>
      <c r="AH60" s="16"/>
      <c r="AI60" s="16"/>
      <c r="AJ60" s="16"/>
      <c r="AK60" s="13">
        <v>1</v>
      </c>
      <c r="AL60" s="17">
        <f t="shared" si="2"/>
        <v>11.799</v>
      </c>
      <c r="AM60" s="15">
        <f t="shared" si="3"/>
        <v>361.665</v>
      </c>
      <c r="AN60" s="5"/>
    </row>
    <row r="61" spans="1:40" ht="18.75">
      <c r="A61" s="51">
        <v>52</v>
      </c>
      <c r="B61" s="52" t="s">
        <v>16</v>
      </c>
      <c r="C61" s="55" t="s">
        <v>61</v>
      </c>
      <c r="D61" s="13">
        <v>1</v>
      </c>
      <c r="E61" s="14"/>
      <c r="F61" s="14"/>
      <c r="G61" s="14"/>
      <c r="H61" s="14"/>
      <c r="I61" s="14"/>
      <c r="J61" s="15"/>
      <c r="K61" s="15"/>
      <c r="L61" s="15"/>
      <c r="M61" s="14"/>
      <c r="N61" s="14"/>
      <c r="O61" s="14">
        <v>1</v>
      </c>
      <c r="P61" s="14">
        <f>O61*30*0.9</f>
        <v>27</v>
      </c>
      <c r="Q61" s="14">
        <v>20</v>
      </c>
      <c r="R61" s="16">
        <f t="shared" si="4"/>
        <v>69.84</v>
      </c>
      <c r="S61" s="14"/>
      <c r="T61" s="14"/>
      <c r="U61" s="14">
        <v>2</v>
      </c>
      <c r="V61" s="16">
        <f t="shared" si="1"/>
        <v>15.984000000000002</v>
      </c>
      <c r="W61" s="14"/>
      <c r="X61" s="14"/>
      <c r="Y61" s="14"/>
      <c r="Z61" s="15"/>
      <c r="AA61" s="14">
        <v>271</v>
      </c>
      <c r="AB61" s="16">
        <f t="shared" si="6"/>
        <v>392.9229</v>
      </c>
      <c r="AC61" s="14">
        <v>271</v>
      </c>
      <c r="AD61" s="16">
        <f t="shared" si="5"/>
        <v>203.1687</v>
      </c>
      <c r="AE61" s="16"/>
      <c r="AF61" s="16"/>
      <c r="AG61" s="16"/>
      <c r="AH61" s="16"/>
      <c r="AI61" s="16"/>
      <c r="AJ61" s="16"/>
      <c r="AK61" s="13">
        <v>1</v>
      </c>
      <c r="AL61" s="17">
        <f t="shared" si="2"/>
        <v>11.799</v>
      </c>
      <c r="AM61" s="15">
        <f t="shared" si="3"/>
        <v>720.7146000000001</v>
      </c>
      <c r="AN61" s="5"/>
    </row>
    <row r="62" spans="1:40" ht="18.75">
      <c r="A62" s="54">
        <v>53</v>
      </c>
      <c r="B62" s="52" t="s">
        <v>16</v>
      </c>
      <c r="C62" s="55" t="s">
        <v>62</v>
      </c>
      <c r="D62" s="13">
        <v>1</v>
      </c>
      <c r="E62" s="14"/>
      <c r="F62" s="14"/>
      <c r="G62" s="14"/>
      <c r="H62" s="14"/>
      <c r="I62" s="14"/>
      <c r="J62" s="15"/>
      <c r="K62" s="15"/>
      <c r="L62" s="15"/>
      <c r="M62" s="14">
        <v>200</v>
      </c>
      <c r="N62" s="14">
        <f>M62*0.611*0.9</f>
        <v>109.98</v>
      </c>
      <c r="O62" s="14"/>
      <c r="P62" s="14"/>
      <c r="Q62" s="14">
        <v>20</v>
      </c>
      <c r="R62" s="16">
        <f t="shared" si="4"/>
        <v>69.84</v>
      </c>
      <c r="S62" s="14"/>
      <c r="T62" s="14"/>
      <c r="U62" s="14">
        <v>2</v>
      </c>
      <c r="V62" s="16">
        <f t="shared" si="1"/>
        <v>15.984000000000002</v>
      </c>
      <c r="W62" s="14">
        <v>1</v>
      </c>
      <c r="X62" s="14">
        <f>W62*424.98*0.9</f>
        <v>382.482</v>
      </c>
      <c r="Y62" s="14"/>
      <c r="Z62" s="15"/>
      <c r="AA62" s="14">
        <v>517</v>
      </c>
      <c r="AB62" s="16">
        <f t="shared" si="6"/>
        <v>749.5983</v>
      </c>
      <c r="AC62" s="14">
        <v>517</v>
      </c>
      <c r="AD62" s="16">
        <f t="shared" si="5"/>
        <v>387.5949</v>
      </c>
      <c r="AE62" s="16"/>
      <c r="AF62" s="16"/>
      <c r="AG62" s="16"/>
      <c r="AH62" s="16"/>
      <c r="AI62" s="16"/>
      <c r="AJ62" s="16"/>
      <c r="AK62" s="13">
        <v>1</v>
      </c>
      <c r="AL62" s="17">
        <f t="shared" si="2"/>
        <v>11.799</v>
      </c>
      <c r="AM62" s="15">
        <f t="shared" si="3"/>
        <v>1727.2781999999997</v>
      </c>
      <c r="AN62" s="5"/>
    </row>
    <row r="63" spans="1:40" ht="18.75">
      <c r="A63" s="51">
        <v>54</v>
      </c>
      <c r="B63" s="52" t="s">
        <v>16</v>
      </c>
      <c r="C63" s="57" t="s">
        <v>63</v>
      </c>
      <c r="D63" s="13">
        <v>1</v>
      </c>
      <c r="E63" s="14"/>
      <c r="F63" s="14"/>
      <c r="G63" s="14"/>
      <c r="H63" s="14"/>
      <c r="I63" s="14"/>
      <c r="J63" s="15"/>
      <c r="K63" s="15"/>
      <c r="L63" s="15"/>
      <c r="M63" s="14"/>
      <c r="N63" s="14"/>
      <c r="O63" s="14"/>
      <c r="P63" s="14"/>
      <c r="Q63" s="14">
        <v>30</v>
      </c>
      <c r="R63" s="16">
        <f t="shared" si="4"/>
        <v>104.75999999999999</v>
      </c>
      <c r="S63" s="14"/>
      <c r="T63" s="14"/>
      <c r="U63" s="14">
        <v>2</v>
      </c>
      <c r="V63" s="16">
        <f t="shared" si="1"/>
        <v>15.984000000000002</v>
      </c>
      <c r="W63" s="14"/>
      <c r="X63" s="14"/>
      <c r="Y63" s="14"/>
      <c r="Z63" s="15"/>
      <c r="AA63" s="14">
        <v>627</v>
      </c>
      <c r="AB63" s="16">
        <f t="shared" si="6"/>
        <v>909.0873</v>
      </c>
      <c r="AC63" s="14">
        <v>627</v>
      </c>
      <c r="AD63" s="16">
        <f t="shared" si="5"/>
        <v>470.0619</v>
      </c>
      <c r="AE63" s="16"/>
      <c r="AF63" s="16"/>
      <c r="AG63" s="16"/>
      <c r="AH63" s="16"/>
      <c r="AI63" s="16"/>
      <c r="AJ63" s="16"/>
      <c r="AK63" s="13">
        <v>1</v>
      </c>
      <c r="AL63" s="17">
        <f t="shared" si="2"/>
        <v>11.799</v>
      </c>
      <c r="AM63" s="15">
        <f t="shared" si="3"/>
        <v>1511.6922</v>
      </c>
      <c r="AN63" s="5"/>
    </row>
    <row r="64" spans="1:40" ht="18.75">
      <c r="A64" s="51">
        <v>55</v>
      </c>
      <c r="B64" s="52" t="s">
        <v>16</v>
      </c>
      <c r="C64" s="55" t="s">
        <v>111</v>
      </c>
      <c r="D64" s="13">
        <v>1</v>
      </c>
      <c r="E64" s="14"/>
      <c r="F64" s="14"/>
      <c r="G64" s="14"/>
      <c r="H64" s="14"/>
      <c r="I64" s="14">
        <v>300</v>
      </c>
      <c r="J64" s="15">
        <f>I64*0.833*0.9</f>
        <v>224.91</v>
      </c>
      <c r="K64" s="15"/>
      <c r="L64" s="15"/>
      <c r="M64" s="14"/>
      <c r="N64" s="14"/>
      <c r="O64" s="14"/>
      <c r="P64" s="14"/>
      <c r="Q64" s="14"/>
      <c r="R64" s="16"/>
      <c r="S64" s="14"/>
      <c r="T64" s="14"/>
      <c r="U64" s="14"/>
      <c r="V64" s="16"/>
      <c r="W64" s="14"/>
      <c r="X64" s="14"/>
      <c r="Y64" s="14"/>
      <c r="Z64" s="15"/>
      <c r="AA64" s="14"/>
      <c r="AB64" s="16"/>
      <c r="AC64" s="14"/>
      <c r="AD64" s="16"/>
      <c r="AE64" s="16"/>
      <c r="AF64" s="16"/>
      <c r="AG64" s="16"/>
      <c r="AH64" s="16"/>
      <c r="AI64" s="16"/>
      <c r="AJ64" s="16"/>
      <c r="AK64" s="13"/>
      <c r="AL64" s="17"/>
      <c r="AM64" s="15">
        <f t="shared" si="3"/>
        <v>224.91</v>
      </c>
      <c r="AN64" s="5"/>
    </row>
    <row r="65" spans="1:40" ht="18.75">
      <c r="A65" s="54">
        <v>56</v>
      </c>
      <c r="B65" s="52" t="s">
        <v>16</v>
      </c>
      <c r="C65" s="55" t="s">
        <v>101</v>
      </c>
      <c r="D65" s="13">
        <v>1</v>
      </c>
      <c r="E65" s="14"/>
      <c r="F65" s="14"/>
      <c r="G65" s="14"/>
      <c r="H65" s="14"/>
      <c r="I65" s="14">
        <v>300</v>
      </c>
      <c r="J65" s="15">
        <f>I65*0.833*0.9</f>
        <v>224.91</v>
      </c>
      <c r="K65" s="15"/>
      <c r="L65" s="15"/>
      <c r="M65" s="14"/>
      <c r="N65" s="14"/>
      <c r="O65" s="14"/>
      <c r="P65" s="14"/>
      <c r="Q65" s="14"/>
      <c r="R65" s="16"/>
      <c r="S65" s="14"/>
      <c r="T65" s="14"/>
      <c r="U65" s="14"/>
      <c r="V65" s="16"/>
      <c r="W65" s="14"/>
      <c r="X65" s="14"/>
      <c r="Y65" s="14"/>
      <c r="Z65" s="15"/>
      <c r="AA65" s="14"/>
      <c r="AB65" s="16"/>
      <c r="AC65" s="14"/>
      <c r="AD65" s="16"/>
      <c r="AE65" s="16"/>
      <c r="AF65" s="16"/>
      <c r="AG65" s="16"/>
      <c r="AH65" s="16"/>
      <c r="AI65" s="16"/>
      <c r="AJ65" s="16"/>
      <c r="AK65" s="13"/>
      <c r="AL65" s="17"/>
      <c r="AM65" s="15">
        <f t="shared" si="3"/>
        <v>224.91</v>
      </c>
      <c r="AN65" s="5"/>
    </row>
    <row r="66" spans="1:40" ht="18.75">
      <c r="A66" s="51">
        <v>57</v>
      </c>
      <c r="B66" s="52" t="s">
        <v>16</v>
      </c>
      <c r="C66" s="55" t="s">
        <v>112</v>
      </c>
      <c r="D66" s="13">
        <v>1</v>
      </c>
      <c r="E66" s="14"/>
      <c r="F66" s="14"/>
      <c r="G66" s="14"/>
      <c r="H66" s="14"/>
      <c r="I66" s="14">
        <v>300</v>
      </c>
      <c r="J66" s="15">
        <f>I66*0.833*0.9</f>
        <v>224.91</v>
      </c>
      <c r="K66" s="15"/>
      <c r="L66" s="15"/>
      <c r="M66" s="14"/>
      <c r="N66" s="14"/>
      <c r="O66" s="14"/>
      <c r="P66" s="14"/>
      <c r="Q66" s="14"/>
      <c r="R66" s="16"/>
      <c r="S66" s="14"/>
      <c r="T66" s="14"/>
      <c r="U66" s="14"/>
      <c r="V66" s="16"/>
      <c r="W66" s="14"/>
      <c r="X66" s="14"/>
      <c r="Y66" s="14"/>
      <c r="Z66" s="15"/>
      <c r="AA66" s="14"/>
      <c r="AB66" s="16"/>
      <c r="AC66" s="14"/>
      <c r="AD66" s="16"/>
      <c r="AE66" s="16"/>
      <c r="AF66" s="16"/>
      <c r="AG66" s="16"/>
      <c r="AH66" s="16"/>
      <c r="AI66" s="16"/>
      <c r="AJ66" s="16"/>
      <c r="AK66" s="13"/>
      <c r="AL66" s="17"/>
      <c r="AM66" s="15">
        <f t="shared" si="3"/>
        <v>224.91</v>
      </c>
      <c r="AN66" s="5"/>
    </row>
    <row r="67" spans="1:40" ht="18.75">
      <c r="A67" s="51">
        <v>58</v>
      </c>
      <c r="B67" s="52" t="s">
        <v>16</v>
      </c>
      <c r="C67" s="53" t="s">
        <v>95</v>
      </c>
      <c r="D67" s="13">
        <v>1</v>
      </c>
      <c r="E67" s="14"/>
      <c r="F67" s="14"/>
      <c r="G67" s="14"/>
      <c r="H67" s="14"/>
      <c r="I67" s="14"/>
      <c r="J67" s="15"/>
      <c r="K67" s="15"/>
      <c r="L67" s="15"/>
      <c r="M67" s="14"/>
      <c r="N67" s="14"/>
      <c r="O67" s="14"/>
      <c r="P67" s="14"/>
      <c r="Q67" s="14">
        <v>30</v>
      </c>
      <c r="R67" s="16">
        <f>Q67*3.88*0.9</f>
        <v>104.75999999999999</v>
      </c>
      <c r="S67" s="14"/>
      <c r="T67" s="14"/>
      <c r="U67" s="14"/>
      <c r="V67" s="16"/>
      <c r="W67" s="14"/>
      <c r="X67" s="14"/>
      <c r="Y67" s="14">
        <v>1</v>
      </c>
      <c r="Z67" s="15">
        <f>Y67*412.94*0.9</f>
        <v>371.646</v>
      </c>
      <c r="AA67" s="14">
        <v>150</v>
      </c>
      <c r="AB67" s="16">
        <f>AA67*1.611*0.9</f>
        <v>217.485</v>
      </c>
      <c r="AC67" s="14">
        <v>150</v>
      </c>
      <c r="AD67" s="16">
        <f>AC67*0.833*0.9</f>
        <v>112.455</v>
      </c>
      <c r="AE67" s="16">
        <v>300</v>
      </c>
      <c r="AF67" s="16">
        <f>AE67*0.278*0.9</f>
        <v>75.06</v>
      </c>
      <c r="AG67" s="16"/>
      <c r="AH67" s="16"/>
      <c r="AI67" s="16"/>
      <c r="AJ67" s="16"/>
      <c r="AK67" s="13"/>
      <c r="AL67" s="17"/>
      <c r="AM67" s="15">
        <f t="shared" si="3"/>
        <v>881.406</v>
      </c>
      <c r="AN67" s="5"/>
    </row>
    <row r="68" spans="1:40" ht="18.75">
      <c r="A68" s="54">
        <v>59</v>
      </c>
      <c r="B68" s="52" t="s">
        <v>16</v>
      </c>
      <c r="C68" s="55" t="s">
        <v>96</v>
      </c>
      <c r="D68" s="13">
        <v>1</v>
      </c>
      <c r="E68" s="14"/>
      <c r="F68" s="14"/>
      <c r="G68" s="14"/>
      <c r="H68" s="14"/>
      <c r="I68" s="14">
        <v>600</v>
      </c>
      <c r="J68" s="15">
        <f>I68*0.833*0.9</f>
        <v>449.82</v>
      </c>
      <c r="K68" s="15"/>
      <c r="L68" s="15"/>
      <c r="M68" s="14"/>
      <c r="N68" s="14"/>
      <c r="O68" s="14"/>
      <c r="P68" s="14"/>
      <c r="Q68" s="14"/>
      <c r="R68" s="16"/>
      <c r="S68" s="14"/>
      <c r="T68" s="14"/>
      <c r="U68" s="14"/>
      <c r="V68" s="16"/>
      <c r="W68" s="14"/>
      <c r="X68" s="14"/>
      <c r="Y68" s="14"/>
      <c r="Z68" s="15"/>
      <c r="AA68" s="14"/>
      <c r="AB68" s="16"/>
      <c r="AC68" s="14"/>
      <c r="AD68" s="16"/>
      <c r="AE68" s="16"/>
      <c r="AF68" s="16"/>
      <c r="AG68" s="16">
        <v>1</v>
      </c>
      <c r="AH68" s="16">
        <v>20</v>
      </c>
      <c r="AI68" s="16">
        <v>1</v>
      </c>
      <c r="AJ68" s="16">
        <v>260</v>
      </c>
      <c r="AK68" s="13"/>
      <c r="AL68" s="17"/>
      <c r="AM68" s="15">
        <f t="shared" si="3"/>
        <v>729.8199999999999</v>
      </c>
      <c r="AN68" s="5"/>
    </row>
    <row r="69" spans="1:40" ht="18.75">
      <c r="A69" s="51">
        <v>60</v>
      </c>
      <c r="B69" s="52" t="s">
        <v>16</v>
      </c>
      <c r="C69" s="56" t="s">
        <v>103</v>
      </c>
      <c r="D69" s="13">
        <v>1</v>
      </c>
      <c r="E69" s="14"/>
      <c r="F69" s="14"/>
      <c r="G69" s="14"/>
      <c r="H69" s="14"/>
      <c r="I69" s="14"/>
      <c r="J69" s="15"/>
      <c r="K69" s="15"/>
      <c r="L69" s="15"/>
      <c r="M69" s="14">
        <v>250</v>
      </c>
      <c r="N69" s="14">
        <f>M69*0.611*0.9</f>
        <v>137.475</v>
      </c>
      <c r="O69" s="14"/>
      <c r="P69" s="14"/>
      <c r="Q69" s="14"/>
      <c r="R69" s="16"/>
      <c r="S69" s="14"/>
      <c r="T69" s="14"/>
      <c r="U69" s="14"/>
      <c r="V69" s="16"/>
      <c r="W69" s="14"/>
      <c r="X69" s="14"/>
      <c r="Y69" s="14">
        <v>1</v>
      </c>
      <c r="Z69" s="15">
        <v>642.64</v>
      </c>
      <c r="AA69" s="14">
        <v>182</v>
      </c>
      <c r="AB69" s="16">
        <f>AA69*1.611*0.9</f>
        <v>263.8818</v>
      </c>
      <c r="AC69" s="14">
        <v>182</v>
      </c>
      <c r="AD69" s="16">
        <f>AC69*0.833*0.9</f>
        <v>136.4454</v>
      </c>
      <c r="AE69" s="16">
        <v>250</v>
      </c>
      <c r="AF69" s="16">
        <f>AE69*0.278*0.9</f>
        <v>62.550000000000004</v>
      </c>
      <c r="AG69" s="16"/>
      <c r="AH69" s="16"/>
      <c r="AI69" s="16"/>
      <c r="AJ69" s="16"/>
      <c r="AK69" s="13"/>
      <c r="AL69" s="17"/>
      <c r="AM69" s="15">
        <f t="shared" si="3"/>
        <v>1242.9922</v>
      </c>
      <c r="AN69" s="5"/>
    </row>
    <row r="70" spans="1:40" ht="18.75">
      <c r="A70" s="51">
        <v>61</v>
      </c>
      <c r="B70" s="52" t="s">
        <v>16</v>
      </c>
      <c r="C70" s="55" t="s">
        <v>50</v>
      </c>
      <c r="D70" s="13">
        <v>1</v>
      </c>
      <c r="E70" s="14"/>
      <c r="F70" s="14"/>
      <c r="G70" s="14"/>
      <c r="H70" s="14"/>
      <c r="I70" s="14"/>
      <c r="J70" s="15"/>
      <c r="K70" s="15"/>
      <c r="L70" s="15"/>
      <c r="M70" s="14"/>
      <c r="N70" s="14"/>
      <c r="O70" s="14"/>
      <c r="P70" s="14"/>
      <c r="Q70" s="14"/>
      <c r="R70" s="16"/>
      <c r="S70" s="14"/>
      <c r="T70" s="14"/>
      <c r="U70" s="14"/>
      <c r="V70" s="16"/>
      <c r="W70" s="14">
        <v>1</v>
      </c>
      <c r="X70" s="14">
        <f>W70*424.98*0.9</f>
        <v>382.482</v>
      </c>
      <c r="Y70" s="14"/>
      <c r="Z70" s="15"/>
      <c r="AA70" s="14">
        <v>120</v>
      </c>
      <c r="AB70" s="16">
        <f>AA70*1.611*0.9</f>
        <v>173.988</v>
      </c>
      <c r="AC70" s="14">
        <v>120</v>
      </c>
      <c r="AD70" s="16">
        <f>AC70*0.833*0.9</f>
        <v>89.964</v>
      </c>
      <c r="AE70" s="16"/>
      <c r="AF70" s="16"/>
      <c r="AG70" s="16"/>
      <c r="AH70" s="16"/>
      <c r="AI70" s="16"/>
      <c r="AJ70" s="16"/>
      <c r="AK70" s="13"/>
      <c r="AL70" s="17"/>
      <c r="AM70" s="15">
        <f t="shared" si="3"/>
        <v>646.434</v>
      </c>
      <c r="AN70" s="5"/>
    </row>
    <row r="71" spans="1:40" ht="37.5">
      <c r="A71" s="59">
        <v>62</v>
      </c>
      <c r="B71" s="60" t="s">
        <v>16</v>
      </c>
      <c r="C71" s="61" t="s">
        <v>98</v>
      </c>
      <c r="D71" s="13">
        <v>1</v>
      </c>
      <c r="E71" s="14"/>
      <c r="F71" s="14"/>
      <c r="G71" s="14"/>
      <c r="H71" s="14"/>
      <c r="I71" s="14"/>
      <c r="J71" s="15"/>
      <c r="K71" s="15"/>
      <c r="L71" s="15"/>
      <c r="M71" s="14">
        <v>820</v>
      </c>
      <c r="N71" s="14">
        <v>7343.91</v>
      </c>
      <c r="O71" s="14"/>
      <c r="P71" s="14"/>
      <c r="Q71" s="14"/>
      <c r="R71" s="16"/>
      <c r="S71" s="14"/>
      <c r="T71" s="14"/>
      <c r="U71" s="14"/>
      <c r="V71" s="16"/>
      <c r="W71" s="14"/>
      <c r="X71" s="14"/>
      <c r="Y71" s="14"/>
      <c r="Z71" s="15"/>
      <c r="AA71" s="14"/>
      <c r="AB71" s="16"/>
      <c r="AC71" s="14"/>
      <c r="AD71" s="16"/>
      <c r="AE71" s="16">
        <v>250</v>
      </c>
      <c r="AF71" s="16">
        <f>AE71*0.278*0.9</f>
        <v>62.550000000000004</v>
      </c>
      <c r="AG71" s="16"/>
      <c r="AH71" s="16"/>
      <c r="AI71" s="16"/>
      <c r="AJ71" s="16"/>
      <c r="AK71" s="13"/>
      <c r="AL71" s="17"/>
      <c r="AM71" s="15">
        <f t="shared" si="3"/>
        <v>7406.46</v>
      </c>
      <c r="AN71" s="5"/>
    </row>
    <row r="72" spans="1:96" s="8" customFormat="1" ht="19.5">
      <c r="A72" s="62"/>
      <c r="B72" s="62"/>
      <c r="C72" s="62"/>
      <c r="D72" s="20">
        <f>SUM(D10:D71)</f>
        <v>62</v>
      </c>
      <c r="E72" s="20"/>
      <c r="F72" s="20"/>
      <c r="G72" s="20"/>
      <c r="H72" s="20"/>
      <c r="I72" s="20">
        <f aca="true" t="shared" si="7" ref="I72:AL72">SUM(I10:I71)</f>
        <v>16620</v>
      </c>
      <c r="J72" s="21">
        <f t="shared" si="7"/>
        <v>12460.014</v>
      </c>
      <c r="K72" s="21">
        <f t="shared" si="7"/>
        <v>1650</v>
      </c>
      <c r="L72" s="21">
        <f t="shared" si="7"/>
        <v>742.5</v>
      </c>
      <c r="M72" s="20">
        <f t="shared" si="7"/>
        <v>3500</v>
      </c>
      <c r="N72" s="21">
        <f t="shared" si="7"/>
        <v>8817.642</v>
      </c>
      <c r="O72" s="20">
        <f t="shared" si="7"/>
        <v>8</v>
      </c>
      <c r="P72" s="20">
        <f t="shared" si="7"/>
        <v>216</v>
      </c>
      <c r="Q72" s="22">
        <f t="shared" si="7"/>
        <v>1022</v>
      </c>
      <c r="R72" s="22">
        <f t="shared" si="7"/>
        <v>3568.8240000000023</v>
      </c>
      <c r="S72" s="20">
        <f t="shared" si="7"/>
        <v>0</v>
      </c>
      <c r="T72" s="22">
        <f t="shared" si="7"/>
        <v>0</v>
      </c>
      <c r="U72" s="20">
        <f t="shared" si="7"/>
        <v>104</v>
      </c>
      <c r="V72" s="22">
        <f t="shared" si="7"/>
        <v>831.1680000000006</v>
      </c>
      <c r="W72" s="20">
        <f t="shared" si="7"/>
        <v>15</v>
      </c>
      <c r="X72" s="20">
        <f t="shared" si="7"/>
        <v>5737.2300000000005</v>
      </c>
      <c r="Y72" s="20">
        <f t="shared" si="7"/>
        <v>8</v>
      </c>
      <c r="Z72" s="20">
        <f t="shared" si="7"/>
        <v>4475.450000000001</v>
      </c>
      <c r="AA72" s="20">
        <f t="shared" si="7"/>
        <v>10812.4</v>
      </c>
      <c r="AB72" s="21">
        <f t="shared" si="7"/>
        <v>15676.898759999998</v>
      </c>
      <c r="AC72" s="21">
        <f t="shared" si="7"/>
        <v>10812.4</v>
      </c>
      <c r="AD72" s="21">
        <f t="shared" si="7"/>
        <v>8106.056279999999</v>
      </c>
      <c r="AE72" s="21">
        <f t="shared" si="7"/>
        <v>1850</v>
      </c>
      <c r="AF72" s="21">
        <f t="shared" si="7"/>
        <v>462.87000000000006</v>
      </c>
      <c r="AG72" s="21">
        <f t="shared" si="7"/>
        <v>1</v>
      </c>
      <c r="AH72" s="21">
        <f t="shared" si="7"/>
        <v>20</v>
      </c>
      <c r="AI72" s="21">
        <f t="shared" si="7"/>
        <v>1</v>
      </c>
      <c r="AJ72" s="21">
        <f t="shared" si="7"/>
        <v>260</v>
      </c>
      <c r="AK72" s="21">
        <f t="shared" si="7"/>
        <v>53</v>
      </c>
      <c r="AL72" s="21">
        <f t="shared" si="7"/>
        <v>625.3469999999994</v>
      </c>
      <c r="AM72" s="21">
        <f>AL72+AJ72+AH72+AF72+AD72+AB72+Z72+X72+V72+R72+P72+N72+L72+J72</f>
        <v>62000.00004</v>
      </c>
      <c r="AN72" s="6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40" s="12" customFormat="1" ht="19.5">
      <c r="A73" s="63"/>
      <c r="B73" s="63"/>
      <c r="C73" s="63"/>
      <c r="D73" s="64"/>
      <c r="E73" s="64"/>
      <c r="F73" s="64"/>
      <c r="G73" s="64"/>
      <c r="H73" s="64"/>
      <c r="I73" s="64"/>
      <c r="J73" s="65"/>
      <c r="K73" s="65"/>
      <c r="L73" s="65"/>
      <c r="M73" s="64"/>
      <c r="N73" s="65"/>
      <c r="O73" s="64"/>
      <c r="P73" s="64"/>
      <c r="Q73" s="66"/>
      <c r="R73" s="66"/>
      <c r="S73" s="64"/>
      <c r="T73" s="66"/>
      <c r="U73" s="64"/>
      <c r="V73" s="66"/>
      <c r="W73" s="64"/>
      <c r="X73" s="64"/>
      <c r="Y73" s="64"/>
      <c r="Z73" s="64"/>
      <c r="AA73" s="6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11"/>
    </row>
    <row r="74" spans="1:39" s="9" customFormat="1" ht="19.5">
      <c r="A74" s="30"/>
      <c r="B74" s="31" t="s">
        <v>48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31"/>
      <c r="AM74" s="28"/>
    </row>
    <row r="75" spans="1:39" ht="19.5">
      <c r="A75" s="30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</row>
    <row r="76" spans="1:39" ht="19.5">
      <c r="A76" s="30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</row>
    <row r="77" spans="1:39" ht="19.5">
      <c r="A77" s="30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</row>
    <row r="78" spans="1:39" ht="19.5">
      <c r="A78" s="30"/>
      <c r="B78" s="67"/>
      <c r="C78" s="28"/>
      <c r="D78" s="28"/>
      <c r="E78" s="28"/>
      <c r="F78" s="28"/>
      <c r="G78" s="28"/>
      <c r="H78" s="28"/>
      <c r="I78" s="68" t="s">
        <v>106</v>
      </c>
      <c r="J78" s="69" t="s">
        <v>107</v>
      </c>
      <c r="K78" s="70" t="s">
        <v>108</v>
      </c>
      <c r="L78" s="71" t="s">
        <v>109</v>
      </c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</row>
    <row r="79" spans="1:39" ht="19.5">
      <c r="A79" s="30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</row>
    <row r="80" spans="1:39" ht="19.5">
      <c r="A80" s="3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</row>
  </sheetData>
  <sheetProtection/>
  <mergeCells count="22">
    <mergeCell ref="AM7:AM9"/>
    <mergeCell ref="E8:F8"/>
    <mergeCell ref="G8:H8"/>
    <mergeCell ref="I8:J8"/>
    <mergeCell ref="M8:N8"/>
    <mergeCell ref="AK8:AL8"/>
    <mergeCell ref="AA8:AB8"/>
    <mergeCell ref="Y8:Z8"/>
    <mergeCell ref="AC8:AD8"/>
    <mergeCell ref="AE8:AF8"/>
    <mergeCell ref="A7:A9"/>
    <mergeCell ref="B7:B9"/>
    <mergeCell ref="C7:C9"/>
    <mergeCell ref="D7:AL7"/>
    <mergeCell ref="O8:P8"/>
    <mergeCell ref="Q8:R8"/>
    <mergeCell ref="S8:T8"/>
    <mergeCell ref="U8:V8"/>
    <mergeCell ref="W8:X8"/>
    <mergeCell ref="K8:L8"/>
    <mergeCell ref="AG8:AH8"/>
    <mergeCell ref="AI8:AJ8"/>
  </mergeCells>
  <printOptions/>
  <pageMargins left="0.17" right="0.17" top="0.23" bottom="0.2362204724409449" header="0.17" footer="0.1968503937007874"/>
  <pageSetup horizontalDpi="600" verticalDpi="600" orientation="landscape" paperSize="9" scale="38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2012-06-08T09:41:29Z</cp:lastPrinted>
  <dcterms:created xsi:type="dcterms:W3CDTF">2012-05-24T05:46:13Z</dcterms:created>
  <dcterms:modified xsi:type="dcterms:W3CDTF">2012-06-08T09:48:51Z</dcterms:modified>
  <cp:category/>
  <cp:version/>
  <cp:contentType/>
  <cp:contentStatus/>
</cp:coreProperties>
</file>